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2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L85" i="5"/>
  <c r="K85"/>
  <c r="J85"/>
  <c r="I85"/>
  <c r="L89"/>
  <c r="K89"/>
  <c r="J89"/>
  <c r="I89"/>
  <c r="H93"/>
  <c r="H91"/>
  <c r="H88"/>
  <c r="H87"/>
  <c r="H45"/>
  <c r="H49"/>
  <c r="H48"/>
  <c r="H43"/>
  <c r="H42"/>
  <c r="H41"/>
  <c r="H40"/>
  <c r="H39"/>
  <c r="H38"/>
  <c r="H36"/>
  <c r="H34"/>
  <c r="H33"/>
  <c r="H32"/>
  <c r="H31"/>
  <c r="H30"/>
  <c r="H29"/>
  <c r="H27"/>
  <c r="H25"/>
  <c r="H23"/>
  <c r="H22"/>
  <c r="H20"/>
  <c r="H19"/>
  <c r="H18"/>
  <c r="H16"/>
  <c r="L141" i="4"/>
  <c r="L127"/>
  <c r="L166"/>
  <c r="L173"/>
  <c r="L172"/>
  <c r="K168"/>
  <c r="K153"/>
  <c r="J153"/>
  <c r="L167"/>
  <c r="L165"/>
  <c r="J168"/>
  <c r="L190"/>
  <c r="L36"/>
  <c r="J15"/>
  <c r="L17"/>
  <c r="L126" i="1"/>
  <c r="J126"/>
  <c r="L102"/>
  <c r="L101"/>
  <c r="L95"/>
  <c r="J95"/>
  <c r="L97"/>
  <c r="L96"/>
  <c r="J75" i="5"/>
  <c r="H77"/>
  <c r="L75"/>
  <c r="K75"/>
  <c r="I75"/>
  <c r="L66"/>
  <c r="K66"/>
  <c r="J66"/>
  <c r="I66"/>
  <c r="H68"/>
  <c r="L157" i="4"/>
  <c r="L48"/>
  <c r="L101"/>
  <c r="J97"/>
  <c r="L102"/>
  <c r="L99"/>
  <c r="J67" i="1"/>
  <c r="L68"/>
  <c r="L163" i="4"/>
  <c r="L156"/>
  <c r="L116"/>
  <c r="L162"/>
  <c r="L161"/>
  <c r="L137"/>
  <c r="J65"/>
  <c r="L160"/>
  <c r="L145"/>
  <c r="L150"/>
  <c r="K22"/>
  <c r="L149"/>
  <c r="L129" i="1"/>
  <c r="L118"/>
  <c r="L107"/>
  <c r="L106"/>
  <c r="K127"/>
  <c r="K129"/>
  <c r="K128"/>
  <c r="L128" s="1"/>
  <c r="J76"/>
  <c r="J130" s="1"/>
  <c r="K76"/>
  <c r="L127"/>
  <c r="L76"/>
  <c r="L21" i="5"/>
  <c r="H80"/>
  <c r="H58"/>
  <c r="H57" s="1"/>
  <c r="K44"/>
  <c r="J44"/>
  <c r="I44"/>
  <c r="L28"/>
  <c r="K28"/>
  <c r="J28"/>
  <c r="I28"/>
  <c r="K26"/>
  <c r="I26"/>
  <c r="L26"/>
  <c r="L186" i="4"/>
  <c r="L124"/>
  <c r="L188"/>
  <c r="L187"/>
  <c r="L185"/>
  <c r="L184"/>
  <c r="L183"/>
  <c r="L182"/>
  <c r="L181"/>
  <c r="L180"/>
  <c r="L179"/>
  <c r="L178"/>
  <c r="L177"/>
  <c r="L176"/>
  <c r="L175"/>
  <c r="L174"/>
  <c r="L171"/>
  <c r="L170"/>
  <c r="L169"/>
  <c r="L121"/>
  <c r="L120"/>
  <c r="L119"/>
  <c r="L118"/>
  <c r="J117"/>
  <c r="L159"/>
  <c r="L158"/>
  <c r="L155"/>
  <c r="L151"/>
  <c r="L148"/>
  <c r="L147"/>
  <c r="L146"/>
  <c r="L144"/>
  <c r="L143"/>
  <c r="L142"/>
  <c r="L140"/>
  <c r="L139"/>
  <c r="L138"/>
  <c r="L136"/>
  <c r="L135"/>
  <c r="L134"/>
  <c r="L133"/>
  <c r="L132"/>
  <c r="L131"/>
  <c r="L130"/>
  <c r="L129"/>
  <c r="J114"/>
  <c r="L98"/>
  <c r="L59"/>
  <c r="L24"/>
  <c r="L23"/>
  <c r="J22"/>
  <c r="L87" i="1"/>
  <c r="J85"/>
  <c r="J45"/>
  <c r="K19"/>
  <c r="L87" i="4"/>
  <c r="L86" s="1"/>
  <c r="K86"/>
  <c r="J86"/>
  <c r="L61"/>
  <c r="K57" i="5"/>
  <c r="J57"/>
  <c r="I57"/>
  <c r="L57"/>
  <c r="K58" i="1"/>
  <c r="L59"/>
  <c r="L58" s="1"/>
  <c r="J58"/>
  <c r="L82" i="4"/>
  <c r="K65"/>
  <c r="L66"/>
  <c r="H75" i="5" l="1"/>
  <c r="K130" i="1"/>
  <c r="L130"/>
  <c r="L109"/>
  <c r="L44" i="5"/>
  <c r="H44" s="1"/>
  <c r="L117" i="4"/>
  <c r="L98" i="1"/>
  <c r="L93"/>
  <c r="K67"/>
  <c r="K45"/>
  <c r="L164" i="4"/>
  <c r="L153" s="1"/>
  <c r="L72" i="5"/>
  <c r="K72"/>
  <c r="J72"/>
  <c r="I72"/>
  <c r="H74"/>
  <c r="H73"/>
  <c r="L97"/>
  <c r="L99" s="1"/>
  <c r="K97"/>
  <c r="K99" s="1"/>
  <c r="J97"/>
  <c r="H97" s="1"/>
  <c r="H99" s="1"/>
  <c r="I97"/>
  <c r="I99" s="1"/>
  <c r="L15"/>
  <c r="K15"/>
  <c r="J15"/>
  <c r="I15"/>
  <c r="K99" i="1"/>
  <c r="J99"/>
  <c r="K82"/>
  <c r="J82"/>
  <c r="L84"/>
  <c r="L83"/>
  <c r="L55"/>
  <c r="H92" i="5"/>
  <c r="H90"/>
  <c r="H86"/>
  <c r="L78"/>
  <c r="K78"/>
  <c r="J78"/>
  <c r="I78"/>
  <c r="H84"/>
  <c r="H83"/>
  <c r="H82"/>
  <c r="H81"/>
  <c r="H79"/>
  <c r="H76"/>
  <c r="H67"/>
  <c r="H65"/>
  <c r="L61"/>
  <c r="K61"/>
  <c r="J61"/>
  <c r="I61"/>
  <c r="H63"/>
  <c r="H62"/>
  <c r="H60"/>
  <c r="L59"/>
  <c r="K59"/>
  <c r="J59"/>
  <c r="I59"/>
  <c r="L50"/>
  <c r="K50"/>
  <c r="J50"/>
  <c r="I50"/>
  <c r="H56"/>
  <c r="H55"/>
  <c r="H53"/>
  <c r="H52"/>
  <c r="H51"/>
  <c r="L47"/>
  <c r="K47"/>
  <c r="J47"/>
  <c r="I47"/>
  <c r="L37"/>
  <c r="K37"/>
  <c r="J37"/>
  <c r="I37"/>
  <c r="L35"/>
  <c r="K35"/>
  <c r="J35"/>
  <c r="I35"/>
  <c r="J26"/>
  <c r="H26" s="1"/>
  <c r="L24"/>
  <c r="K24"/>
  <c r="J24"/>
  <c r="I24"/>
  <c r="K21"/>
  <c r="J21"/>
  <c r="I21"/>
  <c r="L17"/>
  <c r="K17"/>
  <c r="J17"/>
  <c r="I17"/>
  <c r="J99"/>
  <c r="H85"/>
  <c r="L115" i="1"/>
  <c r="L114" s="1"/>
  <c r="L116" s="1"/>
  <c r="K114"/>
  <c r="K116" s="1"/>
  <c r="J114"/>
  <c r="J116" s="1"/>
  <c r="L103"/>
  <c r="L100"/>
  <c r="L99" s="1"/>
  <c r="K95"/>
  <c r="L94"/>
  <c r="L92"/>
  <c r="L91"/>
  <c r="L90"/>
  <c r="L89"/>
  <c r="K88"/>
  <c r="L86"/>
  <c r="L85" s="1"/>
  <c r="K85"/>
  <c r="L69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9" i="4"/>
  <c r="L88" s="1"/>
  <c r="K88"/>
  <c r="J88"/>
  <c r="L201"/>
  <c r="L200" s="1"/>
  <c r="L202" s="1"/>
  <c r="K200"/>
  <c r="K202" s="1"/>
  <c r="J200"/>
  <c r="J202" s="1"/>
  <c r="K114"/>
  <c r="L115"/>
  <c r="L114" s="1"/>
  <c r="K122"/>
  <c r="J122"/>
  <c r="L189"/>
  <c r="L168" s="1"/>
  <c r="L154"/>
  <c r="L152"/>
  <c r="L128"/>
  <c r="L126"/>
  <c r="L125"/>
  <c r="L123"/>
  <c r="L74"/>
  <c r="L73"/>
  <c r="L72"/>
  <c r="L71"/>
  <c r="L63"/>
  <c r="L60"/>
  <c r="L58"/>
  <c r="L52"/>
  <c r="L47"/>
  <c r="L46"/>
  <c r="L45"/>
  <c r="L44"/>
  <c r="L43"/>
  <c r="L42"/>
  <c r="L40"/>
  <c r="L39"/>
  <c r="L34"/>
  <c r="K68"/>
  <c r="J68"/>
  <c r="K54"/>
  <c r="J54"/>
  <c r="K50"/>
  <c r="J50"/>
  <c r="K31"/>
  <c r="J31"/>
  <c r="K97"/>
  <c r="L94"/>
  <c r="L93"/>
  <c r="K90"/>
  <c r="J90"/>
  <c r="L92"/>
  <c r="K75"/>
  <c r="J75"/>
  <c r="L85"/>
  <c r="L84"/>
  <c r="L83"/>
  <c r="L81"/>
  <c r="L37"/>
  <c r="L100"/>
  <c r="L97" s="1"/>
  <c r="L96"/>
  <c r="K95"/>
  <c r="J95"/>
  <c r="L91"/>
  <c r="L80"/>
  <c r="L79"/>
  <c r="L78"/>
  <c r="L77"/>
  <c r="L76"/>
  <c r="L70"/>
  <c r="L69"/>
  <c r="L67"/>
  <c r="L65" s="1"/>
  <c r="L64"/>
  <c r="L62"/>
  <c r="L57"/>
  <c r="L56"/>
  <c r="L55"/>
  <c r="L53"/>
  <c r="L51"/>
  <c r="L41"/>
  <c r="L38"/>
  <c r="L35"/>
  <c r="L33"/>
  <c r="L32"/>
  <c r="L30"/>
  <c r="K29"/>
  <c r="J29"/>
  <c r="L28"/>
  <c r="K27"/>
  <c r="J27"/>
  <c r="L25"/>
  <c r="L21"/>
  <c r="L20"/>
  <c r="L19"/>
  <c r="K18"/>
  <c r="J18"/>
  <c r="L16"/>
  <c r="K15"/>
  <c r="H24" i="5"/>
  <c r="H28"/>
  <c r="H72" l="1"/>
  <c r="I94"/>
  <c r="H17"/>
  <c r="L94"/>
  <c r="K94"/>
  <c r="J94"/>
  <c r="J69"/>
  <c r="H15"/>
  <c r="I69"/>
  <c r="K69"/>
  <c r="H78"/>
  <c r="H61"/>
  <c r="H59"/>
  <c r="H47"/>
  <c r="H21"/>
  <c r="H35"/>
  <c r="H37"/>
  <c r="J191" i="4"/>
  <c r="K103"/>
  <c r="L122"/>
  <c r="L15"/>
  <c r="L27"/>
  <c r="L95"/>
  <c r="L18"/>
  <c r="L50"/>
  <c r="L68"/>
  <c r="L31"/>
  <c r="L90"/>
  <c r="H66" i="5"/>
  <c r="L69"/>
  <c r="K104" i="1"/>
  <c r="J70"/>
  <c r="K70"/>
  <c r="L82"/>
  <c r="L65"/>
  <c r="L62"/>
  <c r="L67"/>
  <c r="L51"/>
  <c r="L48"/>
  <c r="L25"/>
  <c r="L13"/>
  <c r="L23"/>
  <c r="L38"/>
  <c r="L15"/>
  <c r="L27"/>
  <c r="L75" i="4"/>
  <c r="L54"/>
  <c r="H89" i="5"/>
  <c r="H50"/>
  <c r="L88" i="1"/>
  <c r="L45"/>
  <c r="J88"/>
  <c r="L29" i="4"/>
  <c r="K191"/>
  <c r="H94" i="5" l="1"/>
  <c r="K100"/>
  <c r="J104" i="1"/>
  <c r="I100" i="5"/>
  <c r="L100"/>
  <c r="H69"/>
  <c r="J100"/>
  <c r="L19" i="1"/>
  <c r="L70" s="1"/>
  <c r="L22" i="4"/>
  <c r="L103" s="1"/>
  <c r="H100" i="5" l="1"/>
  <c r="J103" i="4"/>
  <c r="L104" i="1"/>
  <c r="L191" i="4"/>
</calcChain>
</file>

<file path=xl/comments1.xml><?xml version="1.0" encoding="utf-8"?>
<comments xmlns="http://schemas.openxmlformats.org/spreadsheetml/2006/main">
  <authors>
    <author>Vladana</author>
    <author>Windows User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Јубиларне награде за 10 година радног стажа:
-Петровић Драган
-Николић Давор
-Костић Станимир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+10.970,00 - 421111 - 13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2" authorId="0">
      <text>
        <r>
          <rPr>
            <b/>
            <sz val="9"/>
            <color indexed="81"/>
            <rFont val="Tahoma"/>
            <charset val="1"/>
          </rPr>
          <t>Vladana:</t>
        </r>
        <r>
          <rPr>
            <sz val="9"/>
            <color indexed="81"/>
            <rFont val="Tahoma"/>
            <charset val="1"/>
          </rPr>
          <t xml:space="preserve">
SOKOJ</t>
        </r>
      </text>
    </comment>
    <comment ref="J47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-15.000,00-промена апропријације, средства за штампање улазница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Милена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charset val="1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+45.970,00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1">
      <text>
        <r>
          <rPr>
            <b/>
            <sz val="9"/>
            <color indexed="81"/>
            <rFont val="Tahoma"/>
            <charset val="1"/>
          </rPr>
          <t xml:space="preserve">Милена: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Миленa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Јубиларне награде за 10 година:
-Станимр Костић
-Петровић Драган
-Николић Давор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8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 просторије КУД-а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дуг од прошле године 14.560,00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6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 xml:space="preserve">Закуп бине за три концерта  = 1.200.000,00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7" authorId="0">
      <text>
        <r>
          <rPr>
            <b/>
            <sz val="9"/>
            <color indexed="81"/>
            <rFont val="Tahoma"/>
            <charset val="1"/>
          </rPr>
          <t xml:space="preserve">Милена: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0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6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</text>
    </comment>
    <comment ref="J15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3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</text>
    </comment>
    <comment ref="K163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J2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Промена квоте
+10.000,00 из другог квартала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квоте
-10.000,00 у први квартал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9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sharedStrings.xml><?xml version="1.0" encoding="utf-8"?>
<sst xmlns="http://schemas.openxmlformats.org/spreadsheetml/2006/main" count="505" uniqueCount="280">
  <si>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</si>
  <si>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</si>
  <si>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</si>
  <si>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</si>
  <si>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</si>
  <si>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</si>
  <si>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</si>
  <si>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</si>
  <si>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</si>
  <si>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</si>
  <si>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</si>
  <si>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</si>
  <si>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</si>
  <si>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</si>
  <si>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</si>
  <si>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</si>
  <si>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</si>
  <si>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</si>
  <si>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</si>
  <si>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</si>
  <si>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</si>
  <si>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</si>
  <si>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</si>
  <si>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</si>
  <si>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</si>
  <si>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</si>
  <si>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</si>
  <si>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</si>
  <si>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</si>
  <si>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</si>
  <si>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</si>
  <si>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</si>
  <si>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</si>
  <si>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</si>
  <si>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</si>
  <si>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</si>
  <si>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</si>
  <si>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</si>
  <si>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</si>
  <si>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</si>
  <si>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</si>
  <si>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</si>
  <si>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</si>
  <si>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</si>
  <si>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</si>
  <si>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</si>
  <si>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</si>
  <si>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</si>
  <si>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</si>
  <si>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</si>
  <si>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</si>
  <si>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</si>
  <si>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</si>
  <si>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</si>
  <si>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</si>
  <si>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</si>
  <si>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</si>
  <si>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</si>
  <si>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</si>
  <si>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</si>
  <si>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</si>
  <si>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</si>
  <si>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</si>
  <si>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</si>
  <si>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</si>
  <si>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</si>
  <si>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</si>
  <si>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</si>
  <si>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</si>
  <si>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</si>
  <si>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</si>
  <si>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</si>
  <si>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</si>
  <si>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</si>
  <si>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</si>
  <si>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</si>
  <si>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</si>
  <si>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</si>
  <si>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</si>
  <si>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</si>
  <si>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</si>
  <si>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</si>
  <si>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</si>
  <si>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</si>
  <si>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</si>
  <si>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</si>
  <si>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</si>
  <si>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</si>
  <si>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</si>
  <si>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</si>
  <si>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</si>
  <si>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</si>
  <si>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</si>
  <si>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</si>
  <si>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</si>
  <si>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</si>
  <si>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</si>
  <si>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</si>
  <si>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</si>
  <si>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</si>
  <si>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</si>
  <si>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</si>
  <si>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</si>
  <si>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</si>
  <si>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</si>
  <si>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</si>
  <si>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</si>
  <si>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</si>
  <si>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</si>
  <si>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</si>
  <si>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</si>
  <si>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</si>
  <si>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</si>
  <si>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</si>
  <si>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</si>
  <si>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</si>
  <si>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</si>
  <si>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</si>
  <si>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</si>
  <si>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</si>
  <si>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</si>
  <si>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</si>
  <si>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</si>
  <si>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</si>
  <si>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</si>
  <si>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</si>
  <si>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</si>
  <si>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</si>
  <si>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</si>
  <si>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</si>
  <si>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</si>
  <si>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</si>
  <si>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</si>
  <si>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</si>
  <si>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</si>
  <si>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</si>
  <si>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</si>
  <si>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</si>
  <si>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</si>
  <si>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</si>
  <si>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</si>
  <si>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</si>
  <si>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</si>
  <si>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</si>
  <si>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</si>
  <si>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</si>
  <si>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</si>
  <si>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</si>
  <si>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</si>
  <si>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</si>
  <si>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</si>
  <si>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</si>
  <si>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</si>
  <si>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</si>
  <si>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</si>
  <si>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</si>
  <si>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</si>
  <si>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</si>
  <si>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</si>
  <si>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</si>
  <si>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</si>
  <si>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</si>
  <si>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</si>
  <si>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</si>
  <si>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</si>
  <si>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</si>
  <si>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</si>
  <si>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</si>
  <si>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</si>
  <si>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</si>
  <si>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</si>
  <si>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</si>
  <si>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</si>
  <si>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</si>
  <si>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чишћења</t>
  </si>
  <si>
    <t>Извођење струје на отвореном</t>
  </si>
  <si>
    <t>Стручно оцењивање такмичара-рецитатора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</si>
  <si>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</si>
  <si>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</si>
  <si>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</si>
  <si>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</si>
  <si>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</si>
  <si>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</si>
  <si>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</si>
  <si>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</si>
  <si>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</si>
  <si>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</si>
  <si>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</si>
  <si>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</si>
  <si>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</si>
  <si>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</si>
  <si>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</si>
  <si>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</si>
  <si>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</si>
  <si>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</si>
  <si>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</si>
  <si>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</si>
  <si>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</si>
  <si>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</si>
  <si>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</si>
  <si>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</si>
  <si>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</si>
  <si>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</si>
  <si>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</si>
  <si>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</si>
  <si>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</si>
  <si>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</si>
  <si>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</si>
  <si>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</si>
  <si>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</si>
  <si>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</si>
  <si>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</si>
  <si>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</si>
  <si>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</si>
  <si>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</si>
  <si>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</si>
  <si>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</si>
  <si>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</si>
  <si>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</si>
  <si>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</si>
  <si>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</si>
  <si>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</si>
  <si>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Превоз за остале манифестације</t>
  </si>
  <si>
    <t>Трошкови преатећег оркестра за влашки фестивал</t>
  </si>
  <si>
    <t>Новогодишњи концерт</t>
  </si>
  <si>
    <t>Опрема за културу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</si>
  <si>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</si>
  <si>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>Текуће поправке и одржавање осталих објеката</t>
  </si>
  <si>
    <t>Уградна опрема</t>
  </si>
  <si>
    <t>Штампачи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</si>
  <si>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</si>
  <si>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</si>
  <si>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</si>
  <si>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</si>
  <si>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</si>
  <si>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</si>
  <si>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</si>
  <si>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</si>
  <si>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</si>
  <si>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1201-П4</t>
  </si>
  <si>
    <t>Укупно за пројекат 1201-П4:</t>
  </si>
  <si>
    <t>Трошкови службених путовања у земљи</t>
  </si>
  <si>
    <t>Трошкови службених путовања у иностранство</t>
  </si>
  <si>
    <t>Јубиларнa наградa за запосленe</t>
  </si>
  <si>
    <t>Медицинске услуге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</si>
  <si>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1-III/2019
У Бору, 09.01.2019.године</t>
    </r>
  </si>
  <si>
    <t>Установа "Центар за културу града Борa" Директор
_______________________
Даниел Чорболоковић</t>
  </si>
  <si>
    <t>Дератизација</t>
  </si>
  <si>
    <t>ПП послови</t>
  </si>
  <si>
    <t>Награде за улицу Дечијег осмеха</t>
  </si>
  <si>
    <t xml:space="preserve">ФИНАНСИЈСКИ    ПЛАН
ЗА 2019.ГОДИНУ 
израђен на основу Решења о расподели средстава за 2019.годину  број 400-23/2018-III-01 од 08.01.2019.год. о одобреним апропријацијама из Одлуке о буџету града Бора за 2019.године oд , број 400-317/2018-I (Сл.лист града Бора"бр.18/2018) 
</t>
  </si>
  <si>
    <t>Алат и инвентар</t>
  </si>
  <si>
    <t>Број: 1-III/2019
У Бору, 09.01.2019.године</t>
  </si>
  <si>
    <t>Остале медицинске услуге</t>
  </si>
  <si>
    <t>Остале специјализоване услуге-услуге физичког обезбеђења</t>
  </si>
  <si>
    <t>Остале специјализоване услуге-професионално снимање представа Драмског студија</t>
  </si>
  <si>
    <t xml:space="preserve">Накнада трошкова превоза се односи на 14 запослених на неодређено време  </t>
  </si>
  <si>
    <t xml:space="preserve">Осигурање службеног возила Опела астра и приколице приликом регистрације и каско осигурање возила </t>
  </si>
  <si>
    <t>Услуге СОКОЈ-у</t>
  </si>
  <si>
    <t>Поправке и одржавање опреме за саобраћај -  сервис возила и технички преглед</t>
  </si>
  <si>
    <t>Републичке таксе</t>
  </si>
  <si>
    <t xml:space="preserve">Котизација за семинаре, фестивале, такмичења </t>
  </si>
  <si>
    <t xml:space="preserve">Едукација за радионицу етно певања </t>
  </si>
  <si>
    <t xml:space="preserve">Едукација полазника радионице трад.дувачких инструмената </t>
  </si>
  <si>
    <t>Израда сценографије и костима за Драмски студио</t>
  </si>
  <si>
    <t>Израда сценографије за програме Установе</t>
  </si>
  <si>
    <t>Кетеринг за фестивал фолклора</t>
  </si>
  <si>
    <t>Угоститељске услуге - кетеринг</t>
  </si>
  <si>
    <t>Набавка ношњи и опанака за школу фолклора</t>
  </si>
  <si>
    <t>Набавка опреме за школу фолклора и Дечијег ансамбла</t>
  </si>
  <si>
    <t>Концерт за манифестацију дани бање</t>
  </si>
  <si>
    <t>Трошкови горива за превоз чланова жирија и организатора</t>
  </si>
  <si>
    <t xml:space="preserve">Накнада трошкова превоза се односи на 14 запослених на неодређено време </t>
  </si>
  <si>
    <r>
      <t xml:space="preserve">
ФИНАНСИЈСКИ    ПЛАН
ЗА 2019.ГОДИНУ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2019.годину  број 400-23/2019-III-01 од 08.01.2019.год. о одобреним апропријацијама из Одлуке о буџету града Бор за 2019.године oд , број 400-317/2018-I (Сл.лист града Бора"бр.18/2018) .</t>
    </r>
    <r>
      <rPr>
        <b/>
        <sz val="12"/>
        <color theme="1"/>
        <rFont val="Times New Roman"/>
        <family val="1"/>
        <charset val="238"/>
      </rPr>
      <t xml:space="preserve">
</t>
    </r>
  </si>
  <si>
    <t>УКУПНО за програмску класификацију  
1201-0001, 1201-0002</t>
  </si>
  <si>
    <t>Установа "Центар за културу града Бора"</t>
  </si>
  <si>
    <t>Установа "Центар за културу града Бора"
директор
_______________________
Даниел Чорболоковић</t>
  </si>
  <si>
    <t>Установа "Центар за културу града Бора"
 директор
____________________________
Даниел Чорболоковић</t>
  </si>
  <si>
    <r>
      <t xml:space="preserve"> ПЛАНА КВОТА
 ПО КВАРТАЛИМА ЗА 2019.годину 
израђен на основу извода из Решења о утврђивању квота-распореду средстава буџета града Бора за потрошњу у 2019.години
број</t>
    </r>
    <r>
      <rPr>
        <b/>
        <sz val="12"/>
        <rFont val="Times New Roman"/>
        <family val="1"/>
        <charset val="238"/>
      </rPr>
      <t xml:space="preserve"> 400-1-23/2019-III-04 од 23.01.2019</t>
    </r>
    <r>
      <rPr>
        <b/>
        <sz val="12"/>
        <color theme="1"/>
        <rFont val="Times New Roman"/>
        <family val="1"/>
        <charset val="238"/>
      </rPr>
      <t>.године</t>
    </r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</si>
  <si>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40</t>
    </r>
    <r>
      <rPr>
        <sz val="12"/>
        <color theme="1"/>
        <rFont val="Times New Roman"/>
        <family val="1"/>
        <charset val="238"/>
      </rPr>
      <t>-III/2019
У Бору, 28.01.2019.године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</si>
</sst>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1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textRotation="90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3" borderId="8" xfId="0" applyNumberFormat="1" applyFont="1" applyFill="1" applyBorder="1" applyAlignment="1" applyProtection="1">
      <alignment vertical="top" wrapText="1"/>
      <protection locked="0"/>
    </xf>
    <xf numFmtId="4" fontId="1" fillId="3" borderId="27" xfId="0" applyNumberFormat="1" applyFont="1" applyFill="1" applyBorder="1" applyAlignment="1" applyProtection="1">
      <alignment vertical="top" wrapText="1"/>
      <protection locked="0"/>
    </xf>
    <xf numFmtId="4" fontId="1" fillId="3" borderId="4" xfId="0" applyNumberFormat="1" applyFont="1" applyFill="1" applyBorder="1" applyAlignment="1" applyProtection="1">
      <alignment vertical="top" wrapText="1"/>
      <protection locked="0"/>
    </xf>
    <xf numFmtId="4" fontId="1" fillId="3" borderId="5" xfId="0" applyNumberFormat="1" applyFont="1" applyFill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wrapText="1" shrinkToFit="1"/>
    </xf>
    <xf numFmtId="49" fontId="13" fillId="3" borderId="12" xfId="0" applyNumberFormat="1" applyFont="1" applyFill="1" applyBorder="1" applyAlignment="1">
      <alignment horizontal="center" wrapText="1" shrinkToFit="1"/>
    </xf>
    <xf numFmtId="49" fontId="13" fillId="6" borderId="18" xfId="0" applyNumberFormat="1" applyFont="1" applyFill="1" applyBorder="1" applyAlignment="1">
      <alignment horizontal="center" textRotation="90" wrapText="1" shrinkToFit="1"/>
    </xf>
    <xf numFmtId="49" fontId="13" fillId="3" borderId="12" xfId="0" applyNumberFormat="1" applyFont="1" applyFill="1" applyBorder="1" applyAlignment="1">
      <alignment horizontal="center" textRotation="90" wrapText="1" shrinkToFit="1"/>
    </xf>
    <xf numFmtId="49" fontId="12" fillId="6" borderId="18" xfId="0" applyNumberFormat="1" applyFont="1" applyFill="1" applyBorder="1" applyAlignment="1">
      <alignment horizontal="center" textRotation="255" shrinkToFit="1"/>
    </xf>
    <xf numFmtId="49" fontId="12" fillId="3" borderId="12" xfId="0" applyNumberFormat="1" applyFont="1" applyFill="1" applyBorder="1" applyAlignment="1">
      <alignment horizontal="center" textRotation="255" shrinkToFit="1"/>
    </xf>
    <xf numFmtId="49" fontId="12" fillId="6" borderId="60" xfId="0" applyNumberFormat="1" applyFont="1" applyFill="1" applyBorder="1" applyAlignment="1">
      <alignment horizontal="center" textRotation="255" shrinkToFit="1"/>
    </xf>
    <xf numFmtId="0" fontId="12" fillId="6" borderId="60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right" vertical="top" wrapText="1"/>
    </xf>
    <xf numFmtId="0" fontId="11" fillId="3" borderId="61" xfId="0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textRotation="90" wrapText="1" shrinkToFit="1"/>
    </xf>
    <xf numFmtId="4" fontId="8" fillId="3" borderId="8" xfId="0" applyNumberFormat="1" applyFont="1" applyFill="1" applyBorder="1" applyAlignment="1">
      <alignment horizontal="right" vertical="top" wrapText="1"/>
    </xf>
    <xf numFmtId="4" fontId="8" fillId="3" borderId="24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4" fontId="8" fillId="3" borderId="28" xfId="0" applyNumberFormat="1" applyFont="1" applyFill="1" applyBorder="1" applyAlignment="1">
      <alignment horizontal="right" vertical="top" wrapText="1"/>
    </xf>
    <xf numFmtId="0" fontId="11" fillId="3" borderId="1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horizontal="right" vertical="top" wrapText="1"/>
    </xf>
    <xf numFmtId="0" fontId="14" fillId="3" borderId="32" xfId="0" applyFont="1" applyFill="1" applyBorder="1" applyAlignment="1">
      <alignment horizontal="right"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textRotation="90" shrinkToFit="1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3" xfId="0" applyFont="1" applyBorder="1" applyAlignment="1">
      <alignment horizontal="center" textRotation="90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27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opLeftCell="A58" workbookViewId="0">
      <selection activeCell="J101" sqref="J101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515"/>
      <c r="B1" s="516"/>
      <c r="C1" s="516"/>
      <c r="D1" s="516"/>
      <c r="E1" s="516"/>
      <c r="F1" s="516"/>
      <c r="G1" s="516"/>
    </row>
    <row r="2" spans="1:12">
      <c r="A2" s="516"/>
      <c r="B2" s="516"/>
      <c r="C2" s="516"/>
      <c r="D2" s="516"/>
      <c r="E2" s="516"/>
      <c r="F2" s="516"/>
      <c r="G2" s="516"/>
    </row>
    <row r="3" spans="1:12">
      <c r="A3" s="516"/>
      <c r="B3" s="516"/>
      <c r="C3" s="516"/>
      <c r="D3" s="516"/>
      <c r="E3" s="516"/>
      <c r="F3" s="516"/>
      <c r="G3" s="516"/>
    </row>
    <row r="4" spans="1:12">
      <c r="A4" s="516"/>
      <c r="B4" s="516"/>
      <c r="C4" s="516"/>
      <c r="D4" s="516"/>
      <c r="E4" s="516"/>
      <c r="F4" s="516"/>
      <c r="G4" s="516"/>
    </row>
    <row r="5" spans="1:12" ht="49.5" customHeight="1">
      <c r="A5" s="516"/>
      <c r="B5" s="516"/>
      <c r="C5" s="516"/>
      <c r="D5" s="516"/>
      <c r="E5" s="516"/>
      <c r="F5" s="516"/>
      <c r="G5" s="516"/>
    </row>
    <row r="6" spans="1:12" ht="13.5" customHeight="1">
      <c r="A6" s="531" t="s">
        <v>273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2" ht="9" customHeight="1">
      <c r="A7" s="531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</row>
    <row r="8" spans="1:12" ht="54.75" customHeight="1" thickBot="1">
      <c r="A8" s="532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</row>
    <row r="9" spans="1:12" ht="32.25" customHeight="1">
      <c r="A9" s="497" t="s">
        <v>20</v>
      </c>
      <c r="B9" s="504" t="s">
        <v>85</v>
      </c>
      <c r="C9" s="504" t="s">
        <v>86</v>
      </c>
      <c r="D9" s="512" t="s">
        <v>96</v>
      </c>
      <c r="E9" s="517" t="s">
        <v>97</v>
      </c>
      <c r="F9" s="517" t="s">
        <v>91</v>
      </c>
      <c r="G9" s="519" t="s">
        <v>87</v>
      </c>
      <c r="H9" s="519" t="s">
        <v>88</v>
      </c>
      <c r="I9" s="506" t="s">
        <v>0</v>
      </c>
      <c r="J9" s="497" t="s">
        <v>1</v>
      </c>
      <c r="K9" s="497" t="s">
        <v>21</v>
      </c>
      <c r="L9" s="497" t="s">
        <v>22</v>
      </c>
    </row>
    <row r="10" spans="1:12" ht="15.75" customHeight="1" thickBot="1">
      <c r="A10" s="499"/>
      <c r="B10" s="505"/>
      <c r="C10" s="505"/>
      <c r="D10" s="513"/>
      <c r="E10" s="518"/>
      <c r="F10" s="518"/>
      <c r="G10" s="520"/>
      <c r="H10" s="520"/>
      <c r="I10" s="507"/>
      <c r="J10" s="498"/>
      <c r="K10" s="498"/>
      <c r="L10" s="498"/>
    </row>
    <row r="11" spans="1:12" ht="39" customHeight="1" thickBot="1">
      <c r="A11" s="498"/>
      <c r="B11" s="511"/>
      <c r="C11" s="511"/>
      <c r="D11" s="514"/>
      <c r="E11" s="521"/>
      <c r="F11" s="521"/>
      <c r="G11" s="522"/>
      <c r="H11" s="522"/>
      <c r="I11" s="508"/>
      <c r="J11" s="33" t="s">
        <v>23</v>
      </c>
      <c r="K11" s="33" t="s">
        <v>24</v>
      </c>
      <c r="L11" s="33"/>
    </row>
    <row r="12" spans="1:12" ht="74.25" customHeight="1" thickBot="1">
      <c r="A12" s="104"/>
      <c r="B12" s="105" t="s">
        <v>233</v>
      </c>
      <c r="C12" s="105" t="s">
        <v>89</v>
      </c>
      <c r="D12" s="106" t="s">
        <v>90</v>
      </c>
      <c r="E12" s="106" t="s">
        <v>95</v>
      </c>
      <c r="F12" s="107" t="s">
        <v>92</v>
      </c>
      <c r="G12" s="108"/>
      <c r="H12" s="109"/>
      <c r="I12" s="110"/>
      <c r="J12" s="111"/>
      <c r="K12" s="111"/>
      <c r="L12" s="111"/>
    </row>
    <row r="13" spans="1:12" ht="18.75" customHeight="1" thickBot="1">
      <c r="A13" s="502">
        <v>1</v>
      </c>
      <c r="B13" s="502"/>
      <c r="C13" s="502"/>
      <c r="D13" s="502"/>
      <c r="E13" s="81"/>
      <c r="F13" s="81"/>
      <c r="G13" s="502">
        <v>221</v>
      </c>
      <c r="H13" s="112">
        <v>411</v>
      </c>
      <c r="I13" s="113" t="s">
        <v>2</v>
      </c>
      <c r="J13" s="114">
        <f>J14</f>
        <v>10762302</v>
      </c>
      <c r="K13" s="114">
        <f>K14</f>
        <v>0</v>
      </c>
      <c r="L13" s="114">
        <f>SUM(J13+K13)</f>
        <v>10762302</v>
      </c>
    </row>
    <row r="14" spans="1:12" ht="19.5" customHeight="1" thickBot="1">
      <c r="A14" s="503"/>
      <c r="B14" s="503"/>
      <c r="C14" s="503"/>
      <c r="D14" s="503"/>
      <c r="E14" s="82"/>
      <c r="F14" s="82"/>
      <c r="G14" s="503"/>
      <c r="H14" s="6">
        <v>4111</v>
      </c>
      <c r="I14" s="7" t="s">
        <v>3</v>
      </c>
      <c r="J14" s="8">
        <v>10762302</v>
      </c>
      <c r="K14" s="12"/>
      <c r="L14" s="30">
        <f>SUM(J14+K14)</f>
        <v>10762302</v>
      </c>
    </row>
    <row r="15" spans="1:12" ht="19.5" customHeight="1" thickBot="1">
      <c r="A15" s="502">
        <v>2</v>
      </c>
      <c r="B15" s="81"/>
      <c r="C15" s="81"/>
      <c r="D15" s="81"/>
      <c r="E15" s="81"/>
      <c r="F15" s="81"/>
      <c r="G15" s="502">
        <v>222</v>
      </c>
      <c r="H15" s="112">
        <v>412</v>
      </c>
      <c r="I15" s="113" t="s">
        <v>28</v>
      </c>
      <c r="J15" s="114">
        <f>SUM(J16+J17+J18)</f>
        <v>1926452</v>
      </c>
      <c r="K15" s="114">
        <f>SUM(K16+K17+K18)</f>
        <v>0</v>
      </c>
      <c r="L15" s="114">
        <f>SUM(J15+K15)</f>
        <v>1926452</v>
      </c>
    </row>
    <row r="16" spans="1:12" ht="16.5" customHeight="1">
      <c r="A16" s="510"/>
      <c r="B16" s="87"/>
      <c r="C16" s="87"/>
      <c r="D16" s="87"/>
      <c r="E16" s="87"/>
      <c r="F16" s="87"/>
      <c r="G16" s="510"/>
      <c r="H16" s="17">
        <v>4121</v>
      </c>
      <c r="I16" s="18" t="s">
        <v>29</v>
      </c>
      <c r="J16" s="19">
        <v>1291477</v>
      </c>
      <c r="K16" s="20"/>
      <c r="L16" s="58">
        <f t="shared" ref="L16:L69" si="0">SUM(J16+K16)</f>
        <v>1291477</v>
      </c>
    </row>
    <row r="17" spans="1:12" ht="16.5" customHeight="1">
      <c r="A17" s="510"/>
      <c r="B17" s="87"/>
      <c r="C17" s="87"/>
      <c r="D17" s="87"/>
      <c r="E17" s="87"/>
      <c r="F17" s="87"/>
      <c r="G17" s="510"/>
      <c r="H17" s="21">
        <v>4122</v>
      </c>
      <c r="I17" s="22" t="s">
        <v>30</v>
      </c>
      <c r="J17" s="23">
        <v>554258</v>
      </c>
      <c r="K17" s="24"/>
      <c r="L17" s="231">
        <f t="shared" si="0"/>
        <v>554258</v>
      </c>
    </row>
    <row r="18" spans="1:12" ht="19.5" customHeight="1" thickBot="1">
      <c r="A18" s="503"/>
      <c r="B18" s="82"/>
      <c r="C18" s="82"/>
      <c r="D18" s="82"/>
      <c r="E18" s="82"/>
      <c r="F18" s="82"/>
      <c r="G18" s="503"/>
      <c r="H18" s="6">
        <v>4123</v>
      </c>
      <c r="I18" s="7" t="s">
        <v>31</v>
      </c>
      <c r="J18" s="8">
        <v>80717</v>
      </c>
      <c r="K18" s="16"/>
      <c r="L18" s="8">
        <f t="shared" si="0"/>
        <v>80717</v>
      </c>
    </row>
    <row r="19" spans="1:12" ht="16.5" customHeight="1" thickBot="1">
      <c r="A19" s="502">
        <v>3</v>
      </c>
      <c r="B19" s="81"/>
      <c r="C19" s="81"/>
      <c r="D19" s="81"/>
      <c r="E19" s="81"/>
      <c r="F19" s="81"/>
      <c r="G19" s="502">
        <v>223</v>
      </c>
      <c r="H19" s="112">
        <v>414</v>
      </c>
      <c r="I19" s="113" t="s">
        <v>27</v>
      </c>
      <c r="J19" s="114">
        <f>SUM(J21+J22)</f>
        <v>160000</v>
      </c>
      <c r="K19" s="114">
        <f>K20</f>
        <v>37000</v>
      </c>
      <c r="L19" s="114">
        <f>SUM(J19+K19)</f>
        <v>197000</v>
      </c>
    </row>
    <row r="20" spans="1:12" ht="45.75" customHeight="1">
      <c r="A20" s="510"/>
      <c r="B20" s="267"/>
      <c r="C20" s="267"/>
      <c r="D20" s="267"/>
      <c r="E20" s="267"/>
      <c r="F20" s="267"/>
      <c r="G20" s="510"/>
      <c r="H20" s="200">
        <v>4141</v>
      </c>
      <c r="I20" s="201" t="s">
        <v>164</v>
      </c>
      <c r="J20" s="443"/>
      <c r="K20" s="348">
        <v>37000</v>
      </c>
      <c r="L20" s="173"/>
    </row>
    <row r="21" spans="1:12" ht="47.25" customHeight="1">
      <c r="A21" s="510"/>
      <c r="B21" s="87"/>
      <c r="C21" s="87"/>
      <c r="D21" s="87"/>
      <c r="E21" s="87"/>
      <c r="F21" s="87"/>
      <c r="G21" s="510"/>
      <c r="H21" s="21">
        <v>4143</v>
      </c>
      <c r="I21" s="495" t="s">
        <v>44</v>
      </c>
      <c r="J21" s="444">
        <v>60000</v>
      </c>
      <c r="K21" s="297"/>
      <c r="L21" s="299">
        <f t="shared" si="0"/>
        <v>60000</v>
      </c>
    </row>
    <row r="22" spans="1:12" ht="33" customHeight="1" thickBot="1">
      <c r="A22" s="503"/>
      <c r="B22" s="87"/>
      <c r="C22" s="87"/>
      <c r="D22" s="87"/>
      <c r="E22" s="87"/>
      <c r="F22" s="87"/>
      <c r="G22" s="510"/>
      <c r="H22" s="9">
        <v>4144</v>
      </c>
      <c r="I22" s="324" t="s">
        <v>43</v>
      </c>
      <c r="J22" s="445">
        <v>100000</v>
      </c>
      <c r="K22" s="264"/>
      <c r="L22" s="265">
        <f t="shared" si="0"/>
        <v>100000</v>
      </c>
    </row>
    <row r="23" spans="1:12" ht="17.25" customHeight="1" thickBot="1">
      <c r="A23" s="506">
        <v>4</v>
      </c>
      <c r="B23" s="83"/>
      <c r="C23" s="83"/>
      <c r="D23" s="83"/>
      <c r="E23" s="83"/>
      <c r="F23" s="83"/>
      <c r="G23" s="506">
        <v>224</v>
      </c>
      <c r="H23" s="112">
        <v>415</v>
      </c>
      <c r="I23" s="113" t="s">
        <v>4</v>
      </c>
      <c r="J23" s="114">
        <f>J24</f>
        <v>220000</v>
      </c>
      <c r="K23" s="114">
        <f>K24</f>
        <v>0</v>
      </c>
      <c r="L23" s="114">
        <f>SUM(J23+K23)</f>
        <v>220000</v>
      </c>
    </row>
    <row r="24" spans="1:12" ht="48" customHeight="1" thickBot="1">
      <c r="A24" s="508"/>
      <c r="B24" s="84"/>
      <c r="C24" s="84"/>
      <c r="D24" s="84"/>
      <c r="E24" s="84"/>
      <c r="F24" s="84"/>
      <c r="G24" s="508"/>
      <c r="H24" s="2">
        <v>4151</v>
      </c>
      <c r="I24" s="492" t="s">
        <v>272</v>
      </c>
      <c r="J24" s="446">
        <v>220000</v>
      </c>
      <c r="K24" s="32"/>
      <c r="L24" s="30">
        <f t="shared" si="0"/>
        <v>220000</v>
      </c>
    </row>
    <row r="25" spans="1:12" ht="18" customHeight="1" thickBot="1">
      <c r="A25" s="500">
        <v>5</v>
      </c>
      <c r="B25" s="85"/>
      <c r="C25" s="85"/>
      <c r="D25" s="85"/>
      <c r="E25" s="85"/>
      <c r="F25" s="85"/>
      <c r="G25" s="500">
        <v>225</v>
      </c>
      <c r="H25" s="112">
        <v>416</v>
      </c>
      <c r="I25" s="113" t="s">
        <v>26</v>
      </c>
      <c r="J25" s="114">
        <f>J26</f>
        <v>250000</v>
      </c>
      <c r="K25" s="114">
        <f>K26</f>
        <v>0</v>
      </c>
      <c r="L25" s="114">
        <f>SUM(J25+K25)</f>
        <v>250000</v>
      </c>
    </row>
    <row r="26" spans="1:12" ht="19.5" customHeight="1" thickBot="1">
      <c r="A26" s="501"/>
      <c r="B26" s="86"/>
      <c r="C26" s="86"/>
      <c r="D26" s="86"/>
      <c r="E26" s="86"/>
      <c r="F26" s="86"/>
      <c r="G26" s="501"/>
      <c r="H26" s="3">
        <v>4161</v>
      </c>
      <c r="I26" s="268" t="s">
        <v>165</v>
      </c>
      <c r="J26" s="447">
        <v>250000</v>
      </c>
      <c r="K26" s="12"/>
      <c r="L26" s="30">
        <f t="shared" si="0"/>
        <v>250000</v>
      </c>
    </row>
    <row r="27" spans="1:12" ht="20.25" customHeight="1" thickBot="1">
      <c r="A27" s="502">
        <v>6</v>
      </c>
      <c r="B27" s="90"/>
      <c r="C27" s="90"/>
      <c r="D27" s="90"/>
      <c r="E27" s="90"/>
      <c r="F27" s="90"/>
      <c r="G27" s="502">
        <v>226</v>
      </c>
      <c r="H27" s="115">
        <v>421</v>
      </c>
      <c r="I27" s="113" t="s">
        <v>5</v>
      </c>
      <c r="J27" s="114">
        <f>SUM(J28:J33)</f>
        <v>2294300</v>
      </c>
      <c r="K27" s="114">
        <f>SUM(K28:K33)</f>
        <v>0</v>
      </c>
      <c r="L27" s="114">
        <f>SUM(L28:L33)</f>
        <v>2294300</v>
      </c>
    </row>
    <row r="28" spans="1:12" ht="51.75" customHeight="1">
      <c r="A28" s="510"/>
      <c r="B28" s="91"/>
      <c r="C28" s="91"/>
      <c r="D28" s="91"/>
      <c r="E28" s="91"/>
      <c r="F28" s="91"/>
      <c r="G28" s="510"/>
      <c r="H28" s="71">
        <v>4211</v>
      </c>
      <c r="I28" s="18" t="s">
        <v>45</v>
      </c>
      <c r="J28" s="19">
        <v>70000</v>
      </c>
      <c r="K28" s="25"/>
      <c r="L28" s="58">
        <f t="shared" si="0"/>
        <v>70000</v>
      </c>
    </row>
    <row r="29" spans="1:12" ht="64.5" customHeight="1">
      <c r="A29" s="510"/>
      <c r="B29" s="91"/>
      <c r="C29" s="91"/>
      <c r="D29" s="91"/>
      <c r="E29" s="91"/>
      <c r="F29" s="91"/>
      <c r="G29" s="510"/>
      <c r="H29" s="72">
        <v>4212</v>
      </c>
      <c r="I29" s="22" t="s">
        <v>101</v>
      </c>
      <c r="J29" s="23">
        <v>1480000</v>
      </c>
      <c r="K29" s="26"/>
      <c r="L29" s="299">
        <f t="shared" si="0"/>
        <v>1480000</v>
      </c>
    </row>
    <row r="30" spans="1:12" ht="61.5" customHeight="1">
      <c r="A30" s="510"/>
      <c r="B30" s="91"/>
      <c r="C30" s="91"/>
      <c r="D30" s="91"/>
      <c r="E30" s="91"/>
      <c r="F30" s="91"/>
      <c r="G30" s="510"/>
      <c r="H30" s="72">
        <v>4213</v>
      </c>
      <c r="I30" s="22" t="s">
        <v>102</v>
      </c>
      <c r="J30" s="23">
        <v>66000</v>
      </c>
      <c r="K30" s="26"/>
      <c r="L30" s="231">
        <f t="shared" si="0"/>
        <v>66000</v>
      </c>
    </row>
    <row r="31" spans="1:12" ht="16.5" customHeight="1">
      <c r="A31" s="510"/>
      <c r="B31" s="91"/>
      <c r="C31" s="91"/>
      <c r="D31" s="91"/>
      <c r="E31" s="91"/>
      <c r="F31" s="91"/>
      <c r="G31" s="510"/>
      <c r="H31" s="72">
        <v>4214</v>
      </c>
      <c r="I31" s="22" t="s">
        <v>144</v>
      </c>
      <c r="J31" s="23">
        <v>291300</v>
      </c>
      <c r="K31" s="27"/>
      <c r="L31" s="11">
        <f t="shared" si="0"/>
        <v>291300</v>
      </c>
    </row>
    <row r="32" spans="1:12" ht="15.75" customHeight="1">
      <c r="A32" s="510"/>
      <c r="B32" s="93"/>
      <c r="C32" s="93"/>
      <c r="D32" s="93"/>
      <c r="E32" s="93"/>
      <c r="F32" s="93"/>
      <c r="G32" s="510"/>
      <c r="H32" s="326">
        <v>4215</v>
      </c>
      <c r="I32" s="306" t="s">
        <v>103</v>
      </c>
      <c r="J32" s="295">
        <v>385000</v>
      </c>
      <c r="K32" s="296"/>
      <c r="L32" s="231">
        <f t="shared" si="0"/>
        <v>385000</v>
      </c>
    </row>
    <row r="33" spans="1:12" ht="18.75" customHeight="1" thickBot="1">
      <c r="A33" s="503"/>
      <c r="B33" s="92"/>
      <c r="C33" s="92"/>
      <c r="D33" s="92"/>
      <c r="E33" s="92"/>
      <c r="F33" s="92"/>
      <c r="G33" s="503"/>
      <c r="H33" s="204">
        <v>4219</v>
      </c>
      <c r="I33" s="7" t="s">
        <v>159</v>
      </c>
      <c r="J33" s="8">
        <v>2000</v>
      </c>
      <c r="K33" s="4"/>
      <c r="L33" s="265">
        <f t="shared" si="0"/>
        <v>2000</v>
      </c>
    </row>
    <row r="34" spans="1:12" ht="15" customHeight="1" thickBot="1">
      <c r="A34" s="525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7"/>
    </row>
    <row r="35" spans="1:12" ht="15" hidden="1" customHeight="1" thickBot="1">
      <c r="A35" s="528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30"/>
    </row>
    <row r="36" spans="1:12" ht="15" customHeight="1" thickBot="1">
      <c r="A36" s="502">
        <v>7</v>
      </c>
      <c r="B36" s="81"/>
      <c r="C36" s="81"/>
      <c r="D36" s="81"/>
      <c r="E36" s="81"/>
      <c r="F36" s="81"/>
      <c r="G36" s="502">
        <v>227</v>
      </c>
      <c r="H36" s="115">
        <v>422</v>
      </c>
      <c r="I36" s="113" t="s">
        <v>6</v>
      </c>
      <c r="J36" s="114">
        <f>SUM(J37:J37)</f>
        <v>60000</v>
      </c>
      <c r="K36" s="114">
        <f>SUM(K37:K37)</f>
        <v>0</v>
      </c>
      <c r="L36" s="114">
        <f>SUM(L37:L37)</f>
        <v>60000</v>
      </c>
    </row>
    <row r="37" spans="1:12" ht="33" customHeight="1" thickBot="1">
      <c r="A37" s="510"/>
      <c r="B37" s="87"/>
      <c r="C37" s="87"/>
      <c r="D37" s="87"/>
      <c r="E37" s="87"/>
      <c r="F37" s="87"/>
      <c r="G37" s="510"/>
      <c r="H37" s="71">
        <v>4221</v>
      </c>
      <c r="I37" s="18" t="s">
        <v>104</v>
      </c>
      <c r="J37" s="19">
        <v>60000</v>
      </c>
      <c r="K37" s="25"/>
      <c r="L37" s="30">
        <f t="shared" si="0"/>
        <v>60000</v>
      </c>
    </row>
    <row r="38" spans="1:12" ht="21.75" customHeight="1" thickBot="1">
      <c r="A38" s="502">
        <v>8</v>
      </c>
      <c r="B38" s="81"/>
      <c r="C38" s="81"/>
      <c r="D38" s="81"/>
      <c r="E38" s="81"/>
      <c r="F38" s="81"/>
      <c r="G38" s="502">
        <v>228</v>
      </c>
      <c r="H38" s="112">
        <v>423</v>
      </c>
      <c r="I38" s="113" t="s">
        <v>7</v>
      </c>
      <c r="J38" s="114">
        <f>SUM(J39:J44)</f>
        <v>400000</v>
      </c>
      <c r="K38" s="114">
        <f>SUM(K39:K44)</f>
        <v>0</v>
      </c>
      <c r="L38" s="114">
        <f>SUM(L39:L44)</f>
        <v>400000</v>
      </c>
    </row>
    <row r="39" spans="1:12" ht="17.25" customHeight="1">
      <c r="A39" s="510"/>
      <c r="B39" s="87"/>
      <c r="C39" s="87"/>
      <c r="D39" s="87"/>
      <c r="E39" s="87"/>
      <c r="F39" s="87"/>
      <c r="G39" s="510"/>
      <c r="H39" s="17">
        <v>4232</v>
      </c>
      <c r="I39" s="18" t="s">
        <v>105</v>
      </c>
      <c r="J39" s="19">
        <v>100000</v>
      </c>
      <c r="K39" s="19"/>
      <c r="L39" s="58">
        <f t="shared" si="0"/>
        <v>100000</v>
      </c>
    </row>
    <row r="40" spans="1:12" ht="32.25" customHeight="1">
      <c r="A40" s="510"/>
      <c r="B40" s="87"/>
      <c r="C40" s="87"/>
      <c r="D40" s="87"/>
      <c r="E40" s="87"/>
      <c r="F40" s="87"/>
      <c r="G40" s="510"/>
      <c r="H40" s="21">
        <v>4233</v>
      </c>
      <c r="I40" s="22" t="s">
        <v>106</v>
      </c>
      <c r="J40" s="23">
        <v>50000</v>
      </c>
      <c r="K40" s="23"/>
      <c r="L40" s="299">
        <f t="shared" si="0"/>
        <v>50000</v>
      </c>
    </row>
    <row r="41" spans="1:12" ht="15" customHeight="1">
      <c r="A41" s="510"/>
      <c r="B41" s="87"/>
      <c r="C41" s="87"/>
      <c r="D41" s="87"/>
      <c r="E41" s="87"/>
      <c r="F41" s="87"/>
      <c r="G41" s="510"/>
      <c r="H41" s="21">
        <v>4234</v>
      </c>
      <c r="I41" s="22" t="s">
        <v>107</v>
      </c>
      <c r="J41" s="23">
        <v>120000</v>
      </c>
      <c r="K41" s="23"/>
      <c r="L41" s="231">
        <f t="shared" si="0"/>
        <v>120000</v>
      </c>
    </row>
    <row r="42" spans="1:12" ht="18.75" customHeight="1">
      <c r="A42" s="510"/>
      <c r="B42" s="87"/>
      <c r="C42" s="87"/>
      <c r="D42" s="87"/>
      <c r="E42" s="87"/>
      <c r="F42" s="87"/>
      <c r="G42" s="510"/>
      <c r="H42" s="21">
        <v>4235</v>
      </c>
      <c r="I42" s="22" t="s">
        <v>108</v>
      </c>
      <c r="J42" s="23">
        <v>50000</v>
      </c>
      <c r="K42" s="23"/>
      <c r="L42" s="231">
        <f t="shared" si="0"/>
        <v>50000</v>
      </c>
    </row>
    <row r="43" spans="1:12" ht="17.25" customHeight="1" thickBot="1">
      <c r="A43" s="510"/>
      <c r="B43" s="87"/>
      <c r="C43" s="87"/>
      <c r="D43" s="87"/>
      <c r="E43" s="87"/>
      <c r="F43" s="87"/>
      <c r="G43" s="510"/>
      <c r="H43" s="21">
        <v>4237</v>
      </c>
      <c r="I43" s="22" t="s">
        <v>109</v>
      </c>
      <c r="J43" s="23">
        <v>80000</v>
      </c>
      <c r="K43" s="23"/>
      <c r="L43" s="11">
        <f t="shared" si="0"/>
        <v>80000</v>
      </c>
    </row>
    <row r="44" spans="1:12" ht="19.5" hidden="1" customHeight="1" thickBot="1">
      <c r="A44" s="510"/>
      <c r="B44" s="87"/>
      <c r="C44" s="87"/>
      <c r="D44" s="87"/>
      <c r="E44" s="87"/>
      <c r="F44" s="87"/>
      <c r="G44" s="510"/>
      <c r="H44" s="21">
        <v>4239</v>
      </c>
      <c r="I44" s="22" t="s">
        <v>9</v>
      </c>
      <c r="J44" s="23">
        <v>0</v>
      </c>
      <c r="K44" s="23"/>
      <c r="L44" s="265">
        <f t="shared" si="0"/>
        <v>0</v>
      </c>
    </row>
    <row r="45" spans="1:12" ht="19.5" customHeight="1" thickBot="1">
      <c r="A45" s="502">
        <v>9</v>
      </c>
      <c r="B45" s="81"/>
      <c r="C45" s="81"/>
      <c r="D45" s="81"/>
      <c r="E45" s="81"/>
      <c r="F45" s="81"/>
      <c r="G45" s="502">
        <v>229</v>
      </c>
      <c r="H45" s="112">
        <v>424</v>
      </c>
      <c r="I45" s="113" t="s">
        <v>25</v>
      </c>
      <c r="J45" s="114">
        <f>SUM(J46+J47)</f>
        <v>100000</v>
      </c>
      <c r="K45" s="114">
        <f>+K47+K46</f>
        <v>0</v>
      </c>
      <c r="L45" s="114">
        <f>SUM(J45+K45)</f>
        <v>100000</v>
      </c>
    </row>
    <row r="46" spans="1:12" ht="19.5" customHeight="1" thickBot="1">
      <c r="A46" s="510"/>
      <c r="B46" s="227"/>
      <c r="C46" s="227"/>
      <c r="D46" s="227"/>
      <c r="E46" s="227"/>
      <c r="F46" s="227"/>
      <c r="G46" s="510"/>
      <c r="H46" s="224">
        <v>4242</v>
      </c>
      <c r="I46" s="228" t="s">
        <v>10</v>
      </c>
      <c r="J46" s="229">
        <v>100000</v>
      </c>
      <c r="K46" s="229"/>
      <c r="L46" s="229"/>
    </row>
    <row r="47" spans="1:12" ht="20.25" hidden="1" customHeight="1" thickBot="1">
      <c r="A47" s="503"/>
      <c r="B47" s="87"/>
      <c r="C47" s="87"/>
      <c r="D47" s="87"/>
      <c r="E47" s="87"/>
      <c r="F47" s="87"/>
      <c r="G47" s="503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500">
        <v>10</v>
      </c>
      <c r="B48" s="85"/>
      <c r="C48" s="85"/>
      <c r="D48" s="85"/>
      <c r="E48" s="85"/>
      <c r="F48" s="85"/>
      <c r="G48" s="500">
        <v>230</v>
      </c>
      <c r="H48" s="112">
        <v>425</v>
      </c>
      <c r="I48" s="113" t="s">
        <v>11</v>
      </c>
      <c r="J48" s="114">
        <f>SUM(J49:J50)</f>
        <v>920000</v>
      </c>
      <c r="K48" s="114">
        <f>SUM(K49:K50)</f>
        <v>0</v>
      </c>
      <c r="L48" s="114">
        <f>SUM(L49:L50)</f>
        <v>920000</v>
      </c>
    </row>
    <row r="49" spans="1:13" ht="33.75" customHeight="1">
      <c r="A49" s="509"/>
      <c r="B49" s="88"/>
      <c r="C49" s="88"/>
      <c r="D49" s="88"/>
      <c r="E49" s="88"/>
      <c r="F49" s="88"/>
      <c r="G49" s="509"/>
      <c r="H49" s="28">
        <v>4251</v>
      </c>
      <c r="I49" s="20" t="s">
        <v>110</v>
      </c>
      <c r="J49" s="25">
        <v>490000</v>
      </c>
      <c r="K49" s="47">
        <v>0</v>
      </c>
      <c r="L49" s="58">
        <f t="shared" si="0"/>
        <v>490000</v>
      </c>
    </row>
    <row r="50" spans="1:13" ht="32.25" customHeight="1" thickBot="1">
      <c r="A50" s="509"/>
      <c r="B50" s="88"/>
      <c r="C50" s="88"/>
      <c r="D50" s="88"/>
      <c r="E50" s="88"/>
      <c r="F50" s="88"/>
      <c r="G50" s="509"/>
      <c r="H50" s="3">
        <v>4252</v>
      </c>
      <c r="I50" s="327" t="s">
        <v>111</v>
      </c>
      <c r="J50" s="4">
        <v>430000</v>
      </c>
      <c r="K50" s="46">
        <v>0</v>
      </c>
      <c r="L50" s="265">
        <f t="shared" si="0"/>
        <v>430000</v>
      </c>
    </row>
    <row r="51" spans="1:13" ht="17.25" customHeight="1" thickBot="1">
      <c r="A51" s="502">
        <v>11</v>
      </c>
      <c r="B51" s="61"/>
      <c r="C51" s="61"/>
      <c r="D51" s="61"/>
      <c r="E51" s="61"/>
      <c r="F51" s="61"/>
      <c r="G51" s="502">
        <v>231</v>
      </c>
      <c r="H51" s="115">
        <v>426</v>
      </c>
      <c r="I51" s="113" t="s">
        <v>12</v>
      </c>
      <c r="J51" s="114">
        <f>SUM(J52:J57)</f>
        <v>775000</v>
      </c>
      <c r="K51" s="114">
        <f>SUM(K52:K57)</f>
        <v>0</v>
      </c>
      <c r="L51" s="114">
        <f>SUM(L52:L57)</f>
        <v>775000</v>
      </c>
    </row>
    <row r="52" spans="1:13" ht="20.25" customHeight="1">
      <c r="A52" s="510"/>
      <c r="B52" s="89"/>
      <c r="C52" s="89"/>
      <c r="D52" s="89"/>
      <c r="E52" s="89"/>
      <c r="F52" s="89"/>
      <c r="G52" s="510"/>
      <c r="H52" s="71">
        <v>4261</v>
      </c>
      <c r="I52" s="18" t="s">
        <v>112</v>
      </c>
      <c r="J52" s="19">
        <v>130000</v>
      </c>
      <c r="K52" s="19"/>
      <c r="L52" s="58">
        <f t="shared" si="0"/>
        <v>130000</v>
      </c>
    </row>
    <row r="53" spans="1:13" ht="31.5" customHeight="1">
      <c r="A53" s="510"/>
      <c r="B53" s="89"/>
      <c r="C53" s="89"/>
      <c r="D53" s="89"/>
      <c r="E53" s="89"/>
      <c r="F53" s="89"/>
      <c r="G53" s="510"/>
      <c r="H53" s="72">
        <v>4263</v>
      </c>
      <c r="I53" s="22" t="s">
        <v>113</v>
      </c>
      <c r="J53" s="23">
        <v>100000</v>
      </c>
      <c r="K53" s="23"/>
      <c r="L53" s="299">
        <f t="shared" si="0"/>
        <v>100000</v>
      </c>
    </row>
    <row r="54" spans="1:13" ht="15" customHeight="1">
      <c r="A54" s="510"/>
      <c r="B54" s="89"/>
      <c r="C54" s="89"/>
      <c r="D54" s="89"/>
      <c r="E54" s="89"/>
      <c r="F54" s="89"/>
      <c r="G54" s="510"/>
      <c r="H54" s="99">
        <v>4264</v>
      </c>
      <c r="I54" s="100" t="s">
        <v>114</v>
      </c>
      <c r="J54" s="101">
        <v>250000</v>
      </c>
      <c r="K54" s="101"/>
      <c r="L54" s="231">
        <f t="shared" si="0"/>
        <v>250000</v>
      </c>
    </row>
    <row r="55" spans="1:13" ht="23.25" hidden="1" customHeight="1">
      <c r="A55" s="510"/>
      <c r="B55" s="181"/>
      <c r="C55" s="181"/>
      <c r="D55" s="181"/>
      <c r="E55" s="181"/>
      <c r="F55" s="181"/>
      <c r="G55" s="510"/>
      <c r="H55" s="21">
        <v>4266</v>
      </c>
      <c r="I55" s="55" t="s">
        <v>121</v>
      </c>
      <c r="J55" s="231">
        <v>0</v>
      </c>
      <c r="K55" s="307"/>
      <c r="L55" s="325">
        <f t="shared" si="0"/>
        <v>0</v>
      </c>
    </row>
    <row r="56" spans="1:13" ht="32.25" customHeight="1">
      <c r="A56" s="510"/>
      <c r="B56" s="89"/>
      <c r="C56" s="89"/>
      <c r="D56" s="89"/>
      <c r="E56" s="89"/>
      <c r="F56" s="89"/>
      <c r="G56" s="510"/>
      <c r="H56" s="21">
        <v>4268</v>
      </c>
      <c r="I56" s="306" t="s">
        <v>115</v>
      </c>
      <c r="J56" s="231">
        <v>80000</v>
      </c>
      <c r="K56" s="295"/>
      <c r="L56" s="299">
        <f t="shared" si="0"/>
        <v>80000</v>
      </c>
    </row>
    <row r="57" spans="1:13" ht="18.75" customHeight="1" thickBot="1">
      <c r="A57" s="510"/>
      <c r="B57" s="89"/>
      <c r="C57" s="89"/>
      <c r="D57" s="449"/>
      <c r="E57" s="449"/>
      <c r="F57" s="449"/>
      <c r="G57" s="503"/>
      <c r="H57" s="204">
        <v>4269</v>
      </c>
      <c r="I57" s="266" t="s">
        <v>34</v>
      </c>
      <c r="J57" s="299">
        <v>215000</v>
      </c>
      <c r="K57" s="329"/>
      <c r="L57" s="265">
        <f t="shared" si="0"/>
        <v>215000</v>
      </c>
    </row>
    <row r="58" spans="1:13" ht="18.75" customHeight="1" thickBot="1">
      <c r="A58" s="448"/>
      <c r="B58" s="448"/>
      <c r="C58" s="448"/>
      <c r="D58" s="244"/>
      <c r="E58" s="244"/>
      <c r="F58" s="244"/>
      <c r="G58" s="242">
        <v>232</v>
      </c>
      <c r="H58" s="331">
        <v>444</v>
      </c>
      <c r="I58" s="333" t="s">
        <v>161</v>
      </c>
      <c r="J58" s="334">
        <f>SUM(J59)</f>
        <v>10000</v>
      </c>
      <c r="K58" s="335">
        <f>SUM(K59)</f>
        <v>0</v>
      </c>
      <c r="L58" s="251">
        <f>SUM(L59)</f>
        <v>10000</v>
      </c>
      <c r="M58" s="254"/>
    </row>
    <row r="59" spans="1:13" ht="18.75" customHeight="1" thickBot="1">
      <c r="A59" s="242"/>
      <c r="B59" s="244"/>
      <c r="C59" s="244"/>
      <c r="D59" s="244"/>
      <c r="E59" s="244"/>
      <c r="F59" s="244"/>
      <c r="G59" s="242"/>
      <c r="H59" s="330">
        <v>4442</v>
      </c>
      <c r="I59" s="314" t="s">
        <v>160</v>
      </c>
      <c r="J59" s="261">
        <v>10000</v>
      </c>
      <c r="K59" s="261">
        <v>0</v>
      </c>
      <c r="L59" s="336">
        <f>J59</f>
        <v>10000</v>
      </c>
      <c r="M59" s="254"/>
    </row>
    <row r="60" spans="1:13" ht="15" customHeight="1" thickBot="1">
      <c r="A60" s="241">
        <v>12</v>
      </c>
      <c r="B60" s="246"/>
      <c r="C60" s="246"/>
      <c r="D60" s="246"/>
      <c r="E60" s="246"/>
      <c r="F60" s="246"/>
      <c r="G60" s="241">
        <v>233</v>
      </c>
      <c r="H60" s="337">
        <v>465</v>
      </c>
      <c r="I60" s="338" t="s">
        <v>83</v>
      </c>
      <c r="J60" s="179">
        <f>+J61</f>
        <v>1372279</v>
      </c>
      <c r="K60" s="179">
        <f>+K61</f>
        <v>0</v>
      </c>
      <c r="L60" s="332">
        <f>+L61</f>
        <v>1372279</v>
      </c>
    </row>
    <row r="61" spans="1:13" ht="33.75" customHeight="1" thickBot="1">
      <c r="A61" s="243"/>
      <c r="B61" s="245"/>
      <c r="C61" s="245"/>
      <c r="D61" s="245"/>
      <c r="E61" s="245"/>
      <c r="F61" s="245"/>
      <c r="G61" s="243"/>
      <c r="H61" s="276">
        <v>4651</v>
      </c>
      <c r="I61" s="340" t="s">
        <v>116</v>
      </c>
      <c r="J61" s="341">
        <v>1372279</v>
      </c>
      <c r="K61" s="341"/>
      <c r="L61" s="261">
        <f t="shared" si="0"/>
        <v>1372279</v>
      </c>
    </row>
    <row r="62" spans="1:13" ht="15" customHeight="1" thickBot="1">
      <c r="A62" s="502">
        <v>13</v>
      </c>
      <c r="B62" s="81"/>
      <c r="C62" s="81"/>
      <c r="D62" s="81"/>
      <c r="E62" s="81"/>
      <c r="F62" s="81"/>
      <c r="G62" s="502">
        <v>234</v>
      </c>
      <c r="H62" s="112">
        <v>482</v>
      </c>
      <c r="I62" s="339" t="s">
        <v>14</v>
      </c>
      <c r="J62" s="179">
        <f>SUM(J63:J64)</f>
        <v>55000</v>
      </c>
      <c r="K62" s="179">
        <f>SUM(K63:K64)</f>
        <v>0</v>
      </c>
      <c r="L62" s="179">
        <f>SUM(L63:L64)</f>
        <v>55000</v>
      </c>
    </row>
    <row r="63" spans="1:13" ht="20.25" customHeight="1">
      <c r="A63" s="510"/>
      <c r="B63" s="87"/>
      <c r="C63" s="87"/>
      <c r="D63" s="87"/>
      <c r="E63" s="87"/>
      <c r="F63" s="87"/>
      <c r="G63" s="510"/>
      <c r="H63" s="71">
        <v>4821</v>
      </c>
      <c r="I63" s="18" t="s">
        <v>117</v>
      </c>
      <c r="J63" s="19">
        <v>25000</v>
      </c>
      <c r="K63" s="25"/>
      <c r="L63" s="11">
        <f t="shared" si="0"/>
        <v>25000</v>
      </c>
    </row>
    <row r="64" spans="1:13" ht="21" customHeight="1" thickBot="1">
      <c r="A64" s="510"/>
      <c r="B64" s="89"/>
      <c r="C64" s="89"/>
      <c r="D64" s="89"/>
      <c r="E64" s="89"/>
      <c r="F64" s="89"/>
      <c r="G64" s="510"/>
      <c r="H64" s="326">
        <v>4822</v>
      </c>
      <c r="I64" s="266" t="s">
        <v>118</v>
      </c>
      <c r="J64" s="265">
        <v>30000</v>
      </c>
      <c r="K64" s="264"/>
      <c r="L64" s="265">
        <f t="shared" si="0"/>
        <v>30000</v>
      </c>
    </row>
    <row r="65" spans="1:12" ht="21" hidden="1" customHeight="1" thickBot="1">
      <c r="A65" s="502">
        <v>14</v>
      </c>
      <c r="B65" s="81"/>
      <c r="C65" s="81"/>
      <c r="D65" s="81"/>
      <c r="E65" s="81"/>
      <c r="F65" s="81"/>
      <c r="G65" s="502"/>
      <c r="H65" s="112">
        <v>483</v>
      </c>
      <c r="I65" s="339" t="s">
        <v>15</v>
      </c>
      <c r="J65" s="179">
        <f>J66</f>
        <v>0</v>
      </c>
      <c r="K65" s="179">
        <f>K66</f>
        <v>0</v>
      </c>
      <c r="L65" s="114">
        <f>SUM(J65+K65)</f>
        <v>0</v>
      </c>
    </row>
    <row r="66" spans="1:12" ht="33.75" hidden="1" customHeight="1" thickBot="1">
      <c r="A66" s="510"/>
      <c r="B66" s="180"/>
      <c r="C66" s="180"/>
      <c r="D66" s="180"/>
      <c r="E66" s="180"/>
      <c r="F66" s="180"/>
      <c r="G66" s="510"/>
      <c r="H66" s="6">
        <v>4831</v>
      </c>
      <c r="I66" s="7" t="s">
        <v>77</v>
      </c>
      <c r="J66" s="8">
        <v>0</v>
      </c>
      <c r="K66" s="8"/>
      <c r="L66" s="30">
        <f t="shared" si="0"/>
        <v>0</v>
      </c>
    </row>
    <row r="67" spans="1:12" ht="18.75" customHeight="1" thickBot="1">
      <c r="A67" s="523">
        <v>15</v>
      </c>
      <c r="B67" s="502"/>
      <c r="C67" s="502"/>
      <c r="D67" s="502"/>
      <c r="E67" s="502"/>
      <c r="F67" s="502"/>
      <c r="G67" s="538">
        <v>235</v>
      </c>
      <c r="H67" s="115">
        <v>512</v>
      </c>
      <c r="I67" s="113" t="s">
        <v>16</v>
      </c>
      <c r="J67" s="114">
        <f>SUM(J68:J69)</f>
        <v>735000</v>
      </c>
      <c r="K67" s="114">
        <f>SUM(K69:K69)</f>
        <v>0</v>
      </c>
      <c r="L67" s="114">
        <f>SUM(J67+K67)</f>
        <v>735000</v>
      </c>
    </row>
    <row r="68" spans="1:12" ht="15.75">
      <c r="A68" s="524"/>
      <c r="B68" s="510"/>
      <c r="C68" s="510"/>
      <c r="D68" s="510"/>
      <c r="E68" s="510"/>
      <c r="F68" s="510"/>
      <c r="G68" s="539"/>
      <c r="H68" s="222">
        <v>5122</v>
      </c>
      <c r="I68" s="57" t="s">
        <v>17</v>
      </c>
      <c r="J68" s="58">
        <v>235000</v>
      </c>
      <c r="K68" s="58"/>
      <c r="L68" s="282">
        <f t="shared" ref="L68" si="1">SUM(J68+K68)</f>
        <v>235000</v>
      </c>
    </row>
    <row r="69" spans="1:12" ht="16.5" thickBot="1">
      <c r="A69" s="524"/>
      <c r="B69" s="510"/>
      <c r="C69" s="510"/>
      <c r="D69" s="510"/>
      <c r="E69" s="510"/>
      <c r="F69" s="510"/>
      <c r="G69" s="540"/>
      <c r="H69" s="204">
        <v>5126</v>
      </c>
      <c r="I69" s="266" t="s">
        <v>225</v>
      </c>
      <c r="J69" s="265">
        <v>500000</v>
      </c>
      <c r="K69" s="265"/>
      <c r="L69" s="8">
        <f t="shared" si="0"/>
        <v>500000</v>
      </c>
    </row>
    <row r="70" spans="1:12" ht="19.5" customHeight="1" thickBot="1">
      <c r="A70" s="535" t="s">
        <v>122</v>
      </c>
      <c r="B70" s="536"/>
      <c r="C70" s="536"/>
      <c r="D70" s="536"/>
      <c r="E70" s="536"/>
      <c r="F70" s="536"/>
      <c r="G70" s="536"/>
      <c r="H70" s="536"/>
      <c r="I70" s="537"/>
      <c r="J70" s="114">
        <f>SUM(J13+J15+J19+J23+J25+J27+J36+J38+J45+J48+J51+J58+J60+J62+J65+J67)</f>
        <v>20040333</v>
      </c>
      <c r="K70" s="114">
        <f>SUM(K13+K15+K19+K23+K25+K27+K36+K38+K45+K48+K51+K60+K62+K65+K67)</f>
        <v>37000</v>
      </c>
      <c r="L70" s="114">
        <f>SUM(L13+L15+L19+L23+L25+L27+L36+L38+L45+L48+L51+L58+L60+L62+L65+L67)</f>
        <v>20077333</v>
      </c>
    </row>
    <row r="71" spans="1:12" ht="15.75">
      <c r="A71" s="97"/>
      <c r="B71" s="533" t="s">
        <v>19</v>
      </c>
      <c r="C71" s="533"/>
      <c r="D71" s="533"/>
      <c r="E71" s="533"/>
      <c r="F71" s="533"/>
      <c r="G71" s="533"/>
      <c r="H71" s="97"/>
      <c r="I71" s="97"/>
      <c r="J71" s="97"/>
      <c r="K71" s="97"/>
      <c r="L71" s="96"/>
    </row>
    <row r="72" spans="1:12" ht="15.75">
      <c r="A72" s="95"/>
      <c r="B72" s="95"/>
      <c r="C72" s="534" t="s">
        <v>119</v>
      </c>
      <c r="D72" s="534"/>
      <c r="E72" s="534"/>
      <c r="F72" s="534"/>
      <c r="G72" s="534"/>
      <c r="H72" s="534"/>
      <c r="I72" s="95"/>
      <c r="J72" s="98">
        <v>20040333</v>
      </c>
      <c r="K72" s="98"/>
      <c r="L72" s="230">
        <v>20040333</v>
      </c>
    </row>
    <row r="73" spans="1:12" ht="15.75">
      <c r="A73" s="95"/>
      <c r="B73" s="95"/>
      <c r="C73" s="534" t="s">
        <v>120</v>
      </c>
      <c r="D73" s="534"/>
      <c r="E73" s="534"/>
      <c r="F73" s="534"/>
      <c r="G73" s="534"/>
      <c r="H73" s="534"/>
      <c r="I73" s="95"/>
      <c r="J73" s="98"/>
      <c r="K73" s="98"/>
      <c r="L73" s="230"/>
    </row>
    <row r="74" spans="1:12" ht="15.75">
      <c r="A74" s="95"/>
      <c r="B74" s="95"/>
      <c r="C74" s="236" t="s">
        <v>158</v>
      </c>
      <c r="D74" s="236"/>
      <c r="E74" s="236"/>
      <c r="F74" s="236"/>
      <c r="G74" s="236"/>
      <c r="H74" s="236"/>
      <c r="I74" s="95"/>
      <c r="J74" s="98"/>
      <c r="K74" s="237">
        <v>37000</v>
      </c>
      <c r="L74" s="230">
        <v>37000</v>
      </c>
    </row>
    <row r="75" spans="1:12" ht="17.25" customHeight="1">
      <c r="A75" s="95"/>
      <c r="B75" s="95"/>
      <c r="C75" s="196" t="s">
        <v>219</v>
      </c>
      <c r="D75" s="196"/>
      <c r="E75" s="196"/>
      <c r="F75" s="196"/>
      <c r="G75" s="196"/>
      <c r="H75" s="196"/>
      <c r="I75" s="95"/>
      <c r="J75" s="98"/>
      <c r="K75" s="98"/>
      <c r="L75" s="230"/>
    </row>
    <row r="76" spans="1:12" ht="33" customHeight="1" thickBot="1">
      <c r="A76" s="95"/>
      <c r="B76" s="95"/>
      <c r="C76" s="195"/>
      <c r="D76" s="196"/>
      <c r="E76" s="196"/>
      <c r="F76" s="196"/>
      <c r="G76" s="196"/>
      <c r="H76" s="196"/>
      <c r="I76" s="95"/>
      <c r="J76" s="98">
        <f>J72</f>
        <v>20040333</v>
      </c>
      <c r="K76" s="98">
        <f>K73+K74+K75</f>
        <v>37000</v>
      </c>
      <c r="L76" s="230">
        <f>L72+L73+L74+L75</f>
        <v>20077333</v>
      </c>
    </row>
    <row r="77" spans="1:12" ht="33" hidden="1" customHeight="1" thickBot="1">
      <c r="A77" s="95"/>
      <c r="B77" s="95"/>
      <c r="C77" s="195"/>
      <c r="D77" s="196"/>
      <c r="E77" s="196"/>
      <c r="F77" s="196"/>
      <c r="G77" s="196"/>
      <c r="H77" s="196"/>
      <c r="I77" s="95"/>
      <c r="J77" s="98"/>
      <c r="K77" s="98"/>
      <c r="L77" s="230"/>
    </row>
    <row r="78" spans="1:12">
      <c r="A78" s="497" t="s">
        <v>20</v>
      </c>
      <c r="B78" s="504" t="s">
        <v>85</v>
      </c>
      <c r="C78" s="504" t="s">
        <v>86</v>
      </c>
      <c r="D78" s="512" t="s">
        <v>96</v>
      </c>
      <c r="E78" s="517" t="s">
        <v>97</v>
      </c>
      <c r="F78" s="517" t="s">
        <v>91</v>
      </c>
      <c r="G78" s="519" t="s">
        <v>87</v>
      </c>
      <c r="H78" s="519" t="s">
        <v>88</v>
      </c>
      <c r="I78" s="506" t="s">
        <v>0</v>
      </c>
      <c r="J78" s="497" t="s">
        <v>1</v>
      </c>
      <c r="K78" s="497" t="s">
        <v>21</v>
      </c>
      <c r="L78" s="497" t="s">
        <v>22</v>
      </c>
    </row>
    <row r="79" spans="1:12" ht="15.75" thickBot="1">
      <c r="A79" s="499"/>
      <c r="B79" s="505"/>
      <c r="C79" s="505"/>
      <c r="D79" s="513"/>
      <c r="E79" s="518"/>
      <c r="F79" s="518"/>
      <c r="G79" s="520"/>
      <c r="H79" s="520"/>
      <c r="I79" s="507"/>
      <c r="J79" s="498"/>
      <c r="K79" s="498"/>
      <c r="L79" s="498"/>
    </row>
    <row r="80" spans="1:12" ht="59.25" customHeight="1">
      <c r="A80" s="499"/>
      <c r="B80" s="505"/>
      <c r="C80" s="505"/>
      <c r="D80" s="513"/>
      <c r="E80" s="518"/>
      <c r="F80" s="518"/>
      <c r="G80" s="520"/>
      <c r="H80" s="520"/>
      <c r="I80" s="507"/>
      <c r="J80" s="184" t="s">
        <v>23</v>
      </c>
      <c r="K80" s="184" t="s">
        <v>24</v>
      </c>
      <c r="L80" s="184"/>
    </row>
    <row r="81" spans="1:13" ht="96" thickBot="1">
      <c r="A81" s="460"/>
      <c r="B81" s="459" t="s">
        <v>233</v>
      </c>
      <c r="C81" s="457" t="s">
        <v>89</v>
      </c>
      <c r="D81" s="455" t="s">
        <v>93</v>
      </c>
      <c r="E81" s="455" t="s">
        <v>234</v>
      </c>
      <c r="F81" s="453" t="s">
        <v>92</v>
      </c>
      <c r="G81" s="185"/>
      <c r="H81" s="185"/>
      <c r="I81" s="452"/>
      <c r="J81" s="186"/>
      <c r="K81" s="186"/>
      <c r="L81" s="186"/>
    </row>
    <row r="82" spans="1:13" ht="16.5" customHeight="1" thickBot="1">
      <c r="A82" s="544">
        <v>1</v>
      </c>
      <c r="B82" s="187"/>
      <c r="C82" s="458"/>
      <c r="D82" s="456"/>
      <c r="E82" s="456"/>
      <c r="F82" s="454"/>
      <c r="G82" s="502">
        <v>236</v>
      </c>
      <c r="H82" s="116">
        <v>421</v>
      </c>
      <c r="I82" s="190" t="s">
        <v>5</v>
      </c>
      <c r="J82" s="118">
        <f>SUM(J83:J84)</f>
        <v>1240000</v>
      </c>
      <c r="K82" s="118">
        <f>SUM(K83:K84)</f>
        <v>0</v>
      </c>
      <c r="L82" s="118">
        <f>SUM(L83:L84)</f>
        <v>1240000</v>
      </c>
    </row>
    <row r="83" spans="1:13" ht="15.75">
      <c r="A83" s="544"/>
      <c r="B83" s="187"/>
      <c r="C83" s="187"/>
      <c r="D83" s="188"/>
      <c r="E83" s="188"/>
      <c r="F83" s="189"/>
      <c r="G83" s="510"/>
      <c r="H83" s="493">
        <v>4215</v>
      </c>
      <c r="I83" s="342" t="s">
        <v>103</v>
      </c>
      <c r="J83" s="282">
        <v>40000</v>
      </c>
      <c r="K83" s="282"/>
      <c r="L83" s="282">
        <f>SUM(J83+K83)</f>
        <v>40000</v>
      </c>
    </row>
    <row r="84" spans="1:13" ht="16.5" thickBot="1">
      <c r="A84" s="545"/>
      <c r="B84" s="187"/>
      <c r="C84" s="187"/>
      <c r="D84" s="188"/>
      <c r="E84" s="188"/>
      <c r="F84" s="189"/>
      <c r="G84" s="503"/>
      <c r="H84" s="494">
        <v>4216</v>
      </c>
      <c r="I84" s="343" t="s">
        <v>151</v>
      </c>
      <c r="J84" s="344">
        <v>1200000</v>
      </c>
      <c r="K84" s="345"/>
      <c r="L84" s="8">
        <f>SUM(J84+K84)</f>
        <v>1200000</v>
      </c>
    </row>
    <row r="85" spans="1:13" ht="16.5" thickBot="1">
      <c r="A85" s="502">
        <v>2</v>
      </c>
      <c r="B85" s="81"/>
      <c r="C85" s="81"/>
      <c r="D85" s="81"/>
      <c r="E85" s="81"/>
      <c r="F85" s="81"/>
      <c r="G85" s="502">
        <v>237</v>
      </c>
      <c r="H85" s="116">
        <v>422</v>
      </c>
      <c r="I85" s="117" t="s">
        <v>6</v>
      </c>
      <c r="J85" s="118">
        <f>SUM(J86:J87)</f>
        <v>70000</v>
      </c>
      <c r="K85" s="118">
        <f>SUM(K86:K86)</f>
        <v>0</v>
      </c>
      <c r="L85" s="118">
        <f>SUM(L86:L87)</f>
        <v>70000</v>
      </c>
    </row>
    <row r="86" spans="1:13" ht="31.5">
      <c r="A86" s="510"/>
      <c r="B86" s="87"/>
      <c r="C86" s="87"/>
      <c r="D86" s="87"/>
      <c r="E86" s="87"/>
      <c r="F86" s="87"/>
      <c r="G86" s="510"/>
      <c r="H86" s="17">
        <v>4221</v>
      </c>
      <c r="I86" s="57" t="s">
        <v>166</v>
      </c>
      <c r="J86" s="282">
        <v>50000</v>
      </c>
      <c r="K86" s="59"/>
      <c r="L86" s="58">
        <f>SUM(J86+K86)</f>
        <v>50000</v>
      </c>
    </row>
    <row r="87" spans="1:13" ht="48" thickBot="1">
      <c r="A87" s="267"/>
      <c r="B87" s="267"/>
      <c r="C87" s="267"/>
      <c r="D87" s="267"/>
      <c r="E87" s="267"/>
      <c r="F87" s="267"/>
      <c r="G87" s="267"/>
      <c r="H87" s="9">
        <v>4222</v>
      </c>
      <c r="I87" s="266" t="s">
        <v>167</v>
      </c>
      <c r="J87" s="11">
        <v>20000</v>
      </c>
      <c r="K87" s="264"/>
      <c r="L87" s="265">
        <f>SUM(J87+K87)</f>
        <v>20000</v>
      </c>
    </row>
    <row r="88" spans="1:13" ht="16.5" thickBot="1">
      <c r="A88" s="502">
        <v>3</v>
      </c>
      <c r="B88" s="81"/>
      <c r="C88" s="81"/>
      <c r="D88" s="81"/>
      <c r="E88" s="81"/>
      <c r="F88" s="81"/>
      <c r="G88" s="502">
        <v>238</v>
      </c>
      <c r="H88" s="119">
        <v>423</v>
      </c>
      <c r="I88" s="117" t="s">
        <v>7</v>
      </c>
      <c r="J88" s="118">
        <f>SUM(J89:J94)</f>
        <v>5771000</v>
      </c>
      <c r="K88" s="118">
        <f>SUM(K89:K94)</f>
        <v>0</v>
      </c>
      <c r="L88" s="118">
        <f>SUM(L89:L94)</f>
        <v>5771000</v>
      </c>
    </row>
    <row r="89" spans="1:13" ht="31.5">
      <c r="A89" s="510"/>
      <c r="B89" s="87"/>
      <c r="C89" s="87"/>
      <c r="D89" s="87"/>
      <c r="E89" s="87"/>
      <c r="F89" s="87"/>
      <c r="G89" s="510"/>
      <c r="H89" s="21">
        <v>4233</v>
      </c>
      <c r="I89" s="22" t="s">
        <v>106</v>
      </c>
      <c r="J89" s="23">
        <v>400000</v>
      </c>
      <c r="K89" s="23"/>
      <c r="L89" s="58">
        <f t="shared" ref="L89:L94" si="2">SUM(J89+K89)</f>
        <v>400000</v>
      </c>
    </row>
    <row r="90" spans="1:13" ht="15.75">
      <c r="A90" s="510"/>
      <c r="B90" s="87"/>
      <c r="C90" s="87"/>
      <c r="D90" s="87"/>
      <c r="E90" s="87"/>
      <c r="F90" s="87"/>
      <c r="G90" s="510"/>
      <c r="H90" s="21">
        <v>4234</v>
      </c>
      <c r="I90" s="22" t="s">
        <v>107</v>
      </c>
      <c r="J90" s="23">
        <v>100000</v>
      </c>
      <c r="K90" s="23"/>
      <c r="L90" s="231">
        <f t="shared" si="2"/>
        <v>100000</v>
      </c>
    </row>
    <row r="91" spans="1:13" ht="15.75">
      <c r="A91" s="510"/>
      <c r="B91" s="87"/>
      <c r="C91" s="87"/>
      <c r="D91" s="87"/>
      <c r="E91" s="87"/>
      <c r="F91" s="87"/>
      <c r="G91" s="510"/>
      <c r="H91" s="21">
        <v>4235</v>
      </c>
      <c r="I91" s="22" t="s">
        <v>108</v>
      </c>
      <c r="J91" s="23">
        <v>1441000</v>
      </c>
      <c r="K91" s="23"/>
      <c r="L91" s="231">
        <f t="shared" si="2"/>
        <v>1441000</v>
      </c>
    </row>
    <row r="92" spans="1:13" ht="15.75">
      <c r="A92" s="510"/>
      <c r="B92" s="87"/>
      <c r="C92" s="87"/>
      <c r="D92" s="87"/>
      <c r="E92" s="87"/>
      <c r="F92" s="87"/>
      <c r="G92" s="510"/>
      <c r="H92" s="21">
        <v>4236</v>
      </c>
      <c r="I92" s="22" t="s">
        <v>8</v>
      </c>
      <c r="J92" s="23">
        <v>630000</v>
      </c>
      <c r="K92" s="23"/>
      <c r="L92" s="11">
        <f t="shared" si="2"/>
        <v>630000</v>
      </c>
    </row>
    <row r="93" spans="1:13" ht="15.75">
      <c r="A93" s="510"/>
      <c r="B93" s="87"/>
      <c r="C93" s="87"/>
      <c r="D93" s="87"/>
      <c r="E93" s="87"/>
      <c r="F93" s="87"/>
      <c r="G93" s="510"/>
      <c r="H93" s="21">
        <v>4237</v>
      </c>
      <c r="I93" s="22" t="s">
        <v>109</v>
      </c>
      <c r="J93" s="238">
        <v>250000</v>
      </c>
      <c r="K93" s="23"/>
      <c r="L93" s="231">
        <f t="shared" si="2"/>
        <v>250000</v>
      </c>
      <c r="M93" s="233"/>
    </row>
    <row r="94" spans="1:13" ht="16.5" thickBot="1">
      <c r="A94" s="510"/>
      <c r="B94" s="87"/>
      <c r="C94" s="87"/>
      <c r="D94" s="87"/>
      <c r="E94" s="87"/>
      <c r="F94" s="87"/>
      <c r="G94" s="510"/>
      <c r="H94" s="21">
        <v>4239</v>
      </c>
      <c r="I94" s="22" t="s">
        <v>9</v>
      </c>
      <c r="J94" s="23">
        <v>2950000</v>
      </c>
      <c r="K94" s="23"/>
      <c r="L94" s="8">
        <f t="shared" si="2"/>
        <v>2950000</v>
      </c>
    </row>
    <row r="95" spans="1:13" ht="16.5" thickBot="1">
      <c r="A95" s="502">
        <v>4</v>
      </c>
      <c r="B95" s="81"/>
      <c r="C95" s="81"/>
      <c r="D95" s="81"/>
      <c r="E95" s="81"/>
      <c r="F95" s="81"/>
      <c r="G95" s="502">
        <v>239</v>
      </c>
      <c r="H95" s="119">
        <v>424</v>
      </c>
      <c r="I95" s="117" t="s">
        <v>25</v>
      </c>
      <c r="J95" s="118">
        <f>+J98+J96+J97</f>
        <v>7750000</v>
      </c>
      <c r="K95" s="118">
        <f>+K98</f>
        <v>30000</v>
      </c>
      <c r="L95" s="118">
        <f>+L98+L96+L97</f>
        <v>7780000</v>
      </c>
    </row>
    <row r="96" spans="1:13" ht="15.75">
      <c r="A96" s="510"/>
      <c r="B96" s="479"/>
      <c r="C96" s="479"/>
      <c r="D96" s="479"/>
      <c r="E96" s="479"/>
      <c r="F96" s="479"/>
      <c r="G96" s="510"/>
      <c r="H96" s="17">
        <v>4242</v>
      </c>
      <c r="I96" s="10" t="s">
        <v>10</v>
      </c>
      <c r="J96" s="239">
        <v>7100000</v>
      </c>
      <c r="K96" s="282">
        <v>0</v>
      </c>
      <c r="L96" s="58">
        <f>SUM(J96+K96)</f>
        <v>7100000</v>
      </c>
      <c r="M96" s="233"/>
    </row>
    <row r="97" spans="1:13" ht="15.75">
      <c r="A97" s="510"/>
      <c r="B97" s="479"/>
      <c r="C97" s="479"/>
      <c r="D97" s="479"/>
      <c r="E97" s="479"/>
      <c r="F97" s="479"/>
      <c r="G97" s="510"/>
      <c r="H97" s="9">
        <v>4243</v>
      </c>
      <c r="I97" s="309" t="s">
        <v>244</v>
      </c>
      <c r="J97" s="467">
        <v>150000</v>
      </c>
      <c r="K97" s="231">
        <v>0</v>
      </c>
      <c r="L97" s="299">
        <f>SUM(J97+K97)</f>
        <v>150000</v>
      </c>
      <c r="M97" s="233"/>
    </row>
    <row r="98" spans="1:13" ht="16.5" thickBot="1">
      <c r="A98" s="503"/>
      <c r="B98" s="87"/>
      <c r="C98" s="87"/>
      <c r="D98" s="87"/>
      <c r="E98" s="87"/>
      <c r="F98" s="87"/>
      <c r="G98" s="503"/>
      <c r="H98" s="204">
        <v>4249</v>
      </c>
      <c r="I98" s="266" t="s">
        <v>147</v>
      </c>
      <c r="J98" s="239">
        <v>500000</v>
      </c>
      <c r="K98" s="11">
        <v>30000</v>
      </c>
      <c r="L98" s="265">
        <f>SUM(J98+K98)</f>
        <v>530000</v>
      </c>
      <c r="M98" s="233"/>
    </row>
    <row r="99" spans="1:13" ht="15.75">
      <c r="A99" s="502">
        <v>5</v>
      </c>
      <c r="B99" s="61"/>
      <c r="C99" s="61"/>
      <c r="D99" s="61"/>
      <c r="E99" s="61"/>
      <c r="F99" s="61"/>
      <c r="G99" s="502">
        <v>240</v>
      </c>
      <c r="H99" s="192">
        <v>426</v>
      </c>
      <c r="I99" s="193" t="s">
        <v>12</v>
      </c>
      <c r="J99" s="191">
        <f>SUM(J100:J103)</f>
        <v>1160000</v>
      </c>
      <c r="K99" s="191">
        <f>SUM(K100:K103)</f>
        <v>355750</v>
      </c>
      <c r="L99" s="191">
        <f>SUM(L100:L103)</f>
        <v>1515750</v>
      </c>
    </row>
    <row r="100" spans="1:13" ht="15.75">
      <c r="A100" s="510"/>
      <c r="B100" s="89"/>
      <c r="C100" s="89"/>
      <c r="D100" s="89"/>
      <c r="E100" s="89"/>
      <c r="F100" s="89"/>
      <c r="G100" s="525"/>
      <c r="H100" s="21">
        <v>4264</v>
      </c>
      <c r="I100" s="55" t="s">
        <v>114</v>
      </c>
      <c r="J100" s="295">
        <v>110000</v>
      </c>
      <c r="K100" s="231"/>
      <c r="L100" s="231">
        <f>SUM(J100+K100)</f>
        <v>110000</v>
      </c>
    </row>
    <row r="101" spans="1:13" ht="15.75">
      <c r="A101" s="510"/>
      <c r="B101" s="480"/>
      <c r="C101" s="480"/>
      <c r="D101" s="480"/>
      <c r="E101" s="480"/>
      <c r="F101" s="480"/>
      <c r="G101" s="525"/>
      <c r="H101" s="21">
        <v>4266</v>
      </c>
      <c r="I101" s="481" t="s">
        <v>13</v>
      </c>
      <c r="J101" s="299">
        <v>100000</v>
      </c>
      <c r="K101" s="307">
        <v>355750</v>
      </c>
      <c r="L101" s="231">
        <f>SUM(J101+K101)</f>
        <v>455750</v>
      </c>
    </row>
    <row r="102" spans="1:13" ht="31.5">
      <c r="A102" s="510"/>
      <c r="B102" s="480"/>
      <c r="C102" s="480"/>
      <c r="D102" s="480"/>
      <c r="E102" s="480"/>
      <c r="F102" s="480"/>
      <c r="G102" s="525"/>
      <c r="H102" s="434">
        <v>4268</v>
      </c>
      <c r="I102" s="306" t="s">
        <v>115</v>
      </c>
      <c r="J102" s="299">
        <v>935000</v>
      </c>
      <c r="K102" s="307"/>
      <c r="L102" s="231">
        <f>SUM(J102+K102)</f>
        <v>935000</v>
      </c>
    </row>
    <row r="103" spans="1:13" ht="16.5" thickBot="1">
      <c r="A103" s="510"/>
      <c r="B103" s="89"/>
      <c r="C103" s="89"/>
      <c r="D103" s="89"/>
      <c r="E103" s="89"/>
      <c r="F103" s="89"/>
      <c r="G103" s="525"/>
      <c r="H103" s="204">
        <v>4269</v>
      </c>
      <c r="I103" s="482" t="s">
        <v>34</v>
      </c>
      <c r="J103" s="265">
        <v>15000</v>
      </c>
      <c r="K103" s="307"/>
      <c r="L103" s="345">
        <f>SUM(J103+K103)</f>
        <v>15000</v>
      </c>
    </row>
    <row r="104" spans="1:13" ht="21" customHeight="1" thickBot="1">
      <c r="A104" s="541" t="s">
        <v>123</v>
      </c>
      <c r="B104" s="542"/>
      <c r="C104" s="542"/>
      <c r="D104" s="542"/>
      <c r="E104" s="542"/>
      <c r="F104" s="542"/>
      <c r="G104" s="542"/>
      <c r="H104" s="542"/>
      <c r="I104" s="543"/>
      <c r="J104" s="118">
        <f>SUM(J82+J85+J88+J95+J99)</f>
        <v>15991000</v>
      </c>
      <c r="K104" s="118">
        <f>SUM(K82+K85+K88+K95+K99)</f>
        <v>385750</v>
      </c>
      <c r="L104" s="118">
        <f>SUM(L82+L85+L88+L95+L99)</f>
        <v>16376750</v>
      </c>
    </row>
    <row r="105" spans="1:13" ht="15.75">
      <c r="A105" s="97"/>
      <c r="B105" s="533" t="s">
        <v>19</v>
      </c>
      <c r="C105" s="533"/>
      <c r="D105" s="533"/>
      <c r="E105" s="533"/>
      <c r="F105" s="533"/>
      <c r="G105" s="533"/>
      <c r="H105" s="97"/>
      <c r="I105" s="97"/>
      <c r="J105" s="97"/>
      <c r="K105" s="97"/>
      <c r="L105" s="96"/>
    </row>
    <row r="106" spans="1:13" ht="15.75">
      <c r="A106" s="95"/>
      <c r="B106" s="95"/>
      <c r="C106" s="534" t="s">
        <v>119</v>
      </c>
      <c r="D106" s="534"/>
      <c r="E106" s="534"/>
      <c r="F106" s="534"/>
      <c r="G106" s="534"/>
      <c r="H106" s="534"/>
      <c r="I106" s="95"/>
      <c r="J106" s="98">
        <v>15991000</v>
      </c>
      <c r="K106" s="98"/>
      <c r="L106" s="230">
        <f>J106</f>
        <v>15991000</v>
      </c>
    </row>
    <row r="107" spans="1:13" ht="15.75">
      <c r="A107" s="95"/>
      <c r="B107" s="95"/>
      <c r="C107" s="534" t="s">
        <v>120</v>
      </c>
      <c r="D107" s="534"/>
      <c r="E107" s="534"/>
      <c r="F107" s="534"/>
      <c r="G107" s="534"/>
      <c r="H107" s="534"/>
      <c r="I107" s="95"/>
      <c r="J107" s="98"/>
      <c r="K107" s="98">
        <v>385750</v>
      </c>
      <c r="L107" s="230">
        <f>K107</f>
        <v>385750</v>
      </c>
    </row>
    <row r="108" spans="1:13" ht="15.75">
      <c r="A108" s="95"/>
      <c r="B108" s="95"/>
      <c r="C108" s="441" t="s">
        <v>221</v>
      </c>
      <c r="D108" s="441"/>
      <c r="E108" s="441"/>
      <c r="F108" s="441"/>
      <c r="G108" s="441"/>
      <c r="H108" s="441"/>
      <c r="I108" s="95"/>
      <c r="J108" s="98"/>
      <c r="K108" s="98"/>
      <c r="L108" s="230"/>
    </row>
    <row r="109" spans="1:13" ht="24.75" customHeight="1">
      <c r="L109" s="438">
        <f>L106+L107+L108</f>
        <v>16376750</v>
      </c>
    </row>
    <row r="110" spans="1:13" hidden="1">
      <c r="A110" s="497" t="s">
        <v>20</v>
      </c>
      <c r="B110" s="504" t="s">
        <v>85</v>
      </c>
      <c r="C110" s="504" t="s">
        <v>86</v>
      </c>
      <c r="D110" s="512" t="s">
        <v>96</v>
      </c>
      <c r="E110" s="517" t="s">
        <v>99</v>
      </c>
      <c r="F110" s="517" t="s">
        <v>91</v>
      </c>
      <c r="G110" s="519" t="s">
        <v>87</v>
      </c>
      <c r="H110" s="519" t="s">
        <v>88</v>
      </c>
      <c r="I110" s="506" t="s">
        <v>0</v>
      </c>
      <c r="J110" s="497" t="s">
        <v>1</v>
      </c>
      <c r="K110" s="497" t="s">
        <v>21</v>
      </c>
      <c r="L110" s="497" t="s">
        <v>22</v>
      </c>
    </row>
    <row r="111" spans="1:13" ht="15.75" hidden="1" thickBot="1">
      <c r="A111" s="499"/>
      <c r="B111" s="505"/>
      <c r="C111" s="505"/>
      <c r="D111" s="513"/>
      <c r="E111" s="518"/>
      <c r="F111" s="518"/>
      <c r="G111" s="520"/>
      <c r="H111" s="520"/>
      <c r="I111" s="507"/>
      <c r="J111" s="498"/>
      <c r="K111" s="498"/>
      <c r="L111" s="498"/>
    </row>
    <row r="112" spans="1:13" ht="58.5" hidden="1" customHeight="1" thickBot="1">
      <c r="A112" s="498"/>
      <c r="B112" s="511"/>
      <c r="C112" s="511"/>
      <c r="D112" s="514"/>
      <c r="E112" s="521"/>
      <c r="F112" s="521"/>
      <c r="G112" s="522"/>
      <c r="H112" s="522"/>
      <c r="I112" s="508"/>
      <c r="J112" s="33" t="s">
        <v>23</v>
      </c>
      <c r="K112" s="33" t="s">
        <v>24</v>
      </c>
      <c r="L112" s="33"/>
    </row>
    <row r="113" spans="1:12" ht="54.75" hidden="1" customHeight="1" thickBot="1">
      <c r="A113" s="120"/>
      <c r="B113" s="121" t="s">
        <v>233</v>
      </c>
      <c r="C113" s="121" t="s">
        <v>89</v>
      </c>
      <c r="D113" s="122" t="s">
        <v>235</v>
      </c>
      <c r="E113" s="122" t="s">
        <v>124</v>
      </c>
      <c r="F113" s="123" t="s">
        <v>92</v>
      </c>
      <c r="G113" s="124"/>
      <c r="H113" s="125"/>
      <c r="I113" s="126"/>
      <c r="J113" s="127"/>
      <c r="K113" s="127"/>
      <c r="L113" s="127"/>
    </row>
    <row r="114" spans="1:12" ht="16.5" hidden="1" thickBot="1">
      <c r="A114" s="502">
        <v>1</v>
      </c>
      <c r="B114" s="81"/>
      <c r="C114" s="81"/>
      <c r="D114" s="81"/>
      <c r="E114" s="81"/>
      <c r="F114" s="81"/>
      <c r="G114" s="502">
        <v>268</v>
      </c>
      <c r="H114" s="128">
        <v>423</v>
      </c>
      <c r="I114" s="129" t="s">
        <v>7</v>
      </c>
      <c r="J114" s="130">
        <f>SUM(J115:J115)</f>
        <v>37600</v>
      </c>
      <c r="K114" s="130">
        <f>SUM(K115:K115)</f>
        <v>0</v>
      </c>
      <c r="L114" s="130">
        <f>SUM(L115:L115)</f>
        <v>37600</v>
      </c>
    </row>
    <row r="115" spans="1:12" ht="16.5" hidden="1" thickBot="1">
      <c r="A115" s="510"/>
      <c r="B115" s="87"/>
      <c r="C115" s="87"/>
      <c r="D115" s="87"/>
      <c r="E115" s="87"/>
      <c r="F115" s="87"/>
      <c r="G115" s="510"/>
      <c r="H115" s="21">
        <v>4237</v>
      </c>
      <c r="I115" s="22" t="s">
        <v>109</v>
      </c>
      <c r="J115" s="23">
        <v>37600</v>
      </c>
      <c r="K115" s="23"/>
      <c r="L115" s="30">
        <f>SUM(J115+K115)</f>
        <v>37600</v>
      </c>
    </row>
    <row r="116" spans="1:12" ht="16.5" hidden="1" thickBot="1">
      <c r="A116" s="551" t="s">
        <v>236</v>
      </c>
      <c r="B116" s="552"/>
      <c r="C116" s="552"/>
      <c r="D116" s="552"/>
      <c r="E116" s="552"/>
      <c r="F116" s="552"/>
      <c r="G116" s="552"/>
      <c r="H116" s="552"/>
      <c r="I116" s="553"/>
      <c r="J116" s="130">
        <f>+J114</f>
        <v>37600</v>
      </c>
      <c r="K116" s="130">
        <f>+K114</f>
        <v>0</v>
      </c>
      <c r="L116" s="130">
        <f>+L114</f>
        <v>37600</v>
      </c>
    </row>
    <row r="117" spans="1:12" ht="15.75" hidden="1">
      <c r="A117" s="97"/>
      <c r="B117" s="533" t="s">
        <v>19</v>
      </c>
      <c r="C117" s="533"/>
      <c r="D117" s="533"/>
      <c r="E117" s="533"/>
      <c r="F117" s="533"/>
      <c r="G117" s="533"/>
      <c r="H117" s="97"/>
      <c r="I117" s="97"/>
      <c r="J117" s="97"/>
      <c r="K117" s="97"/>
    </row>
    <row r="118" spans="1:12" ht="15.75" hidden="1">
      <c r="A118" s="95"/>
      <c r="B118" s="95"/>
      <c r="C118" s="516" t="s">
        <v>119</v>
      </c>
      <c r="D118" s="516"/>
      <c r="E118" s="516"/>
      <c r="F118" s="516"/>
      <c r="G118" s="516"/>
      <c r="H118" s="516"/>
      <c r="I118" s="95"/>
      <c r="J118" s="98">
        <v>37600</v>
      </c>
      <c r="K118" s="98"/>
      <c r="L118" s="438">
        <f>J118</f>
        <v>37600</v>
      </c>
    </row>
    <row r="119" spans="1:12" ht="15.75" hidden="1">
      <c r="A119" s="95"/>
      <c r="B119" s="95"/>
      <c r="C119" s="223"/>
      <c r="D119" s="223"/>
      <c r="E119" s="223"/>
      <c r="F119" s="223"/>
      <c r="G119" s="223"/>
      <c r="H119" s="223"/>
      <c r="I119" s="95"/>
      <c r="J119" s="98"/>
      <c r="K119" s="98"/>
    </row>
    <row r="120" spans="1:12" ht="15.75" hidden="1">
      <c r="A120" s="95"/>
      <c r="B120" s="95"/>
      <c r="C120" s="516"/>
      <c r="D120" s="516"/>
      <c r="E120" s="516"/>
      <c r="F120" s="516"/>
      <c r="G120" s="516"/>
      <c r="H120" s="516"/>
      <c r="I120" s="95"/>
      <c r="J120" s="98"/>
      <c r="K120" s="98"/>
      <c r="L120" s="31"/>
    </row>
    <row r="121" spans="1:12" ht="15.75" hidden="1">
      <c r="A121" s="95"/>
      <c r="B121" s="95"/>
      <c r="C121" s="232"/>
      <c r="D121" s="232"/>
      <c r="E121" s="232"/>
      <c r="F121" s="232"/>
      <c r="G121" s="232"/>
      <c r="H121" s="232"/>
      <c r="I121" s="95"/>
      <c r="J121" s="98"/>
      <c r="K121" s="98"/>
      <c r="L121" s="31"/>
    </row>
    <row r="122" spans="1:12" ht="18.75" hidden="1" customHeight="1">
      <c r="A122" s="269"/>
      <c r="B122" s="95"/>
      <c r="C122" s="232"/>
      <c r="D122" s="232"/>
      <c r="E122" s="232"/>
      <c r="F122" s="232"/>
      <c r="G122" s="232"/>
      <c r="H122" s="232"/>
      <c r="I122" s="95"/>
      <c r="J122" s="98"/>
      <c r="K122" s="98"/>
      <c r="L122" s="270"/>
    </row>
    <row r="123" spans="1:12" ht="15.75" hidden="1">
      <c r="A123" s="269"/>
      <c r="B123" s="550"/>
      <c r="C123" s="550"/>
      <c r="D123" s="550"/>
      <c r="E123" s="550"/>
      <c r="F123" s="550"/>
      <c r="G123" s="550"/>
      <c r="H123" s="269"/>
      <c r="I123" s="269"/>
      <c r="J123" s="269"/>
      <c r="K123" s="269"/>
      <c r="L123" s="270"/>
    </row>
    <row r="124" spans="1:12" ht="15.75" hidden="1">
      <c r="A124" s="95"/>
      <c r="B124" s="95"/>
      <c r="C124" s="516"/>
      <c r="D124" s="516"/>
      <c r="E124" s="516"/>
      <c r="F124" s="516"/>
      <c r="G124" s="516"/>
      <c r="H124" s="516"/>
      <c r="I124" s="95"/>
      <c r="J124" s="98"/>
      <c r="K124" s="98"/>
      <c r="L124" s="31"/>
    </row>
    <row r="125" spans="1:12" ht="15.75">
      <c r="A125" s="95"/>
      <c r="B125" s="515" t="s">
        <v>237</v>
      </c>
      <c r="C125" s="516"/>
      <c r="D125" s="516"/>
      <c r="E125" s="516"/>
      <c r="F125" s="516"/>
      <c r="G125" s="516"/>
      <c r="H125" s="516"/>
      <c r="I125" s="197"/>
      <c r="J125" s="98"/>
      <c r="K125" s="98"/>
      <c r="L125" s="31"/>
    </row>
    <row r="126" spans="1:12" ht="15.75">
      <c r="A126" s="95"/>
      <c r="B126" s="534" t="s">
        <v>119</v>
      </c>
      <c r="C126" s="534"/>
      <c r="D126" s="534"/>
      <c r="E126" s="534"/>
      <c r="F126" s="534"/>
      <c r="G126" s="534"/>
      <c r="H126" s="534"/>
      <c r="I126" s="98"/>
      <c r="J126" s="98">
        <f>J76+J106</f>
        <v>36031333</v>
      </c>
      <c r="K126" s="98"/>
      <c r="L126" s="230">
        <f>L72+L106</f>
        <v>36031333</v>
      </c>
    </row>
    <row r="127" spans="1:12" ht="15.75">
      <c r="A127" s="95"/>
      <c r="B127" s="534" t="s">
        <v>152</v>
      </c>
      <c r="C127" s="534"/>
      <c r="D127" s="534"/>
      <c r="E127" s="534"/>
      <c r="F127" s="534"/>
      <c r="G127" s="534"/>
      <c r="H127" s="534"/>
      <c r="I127" s="95"/>
      <c r="J127" s="98"/>
      <c r="K127" s="98">
        <f>K73+K107</f>
        <v>385750</v>
      </c>
      <c r="L127" s="230">
        <f>L73+L107</f>
        <v>385750</v>
      </c>
    </row>
    <row r="128" spans="1:12" ht="15.75">
      <c r="A128" s="95"/>
      <c r="B128" s="235" t="s">
        <v>157</v>
      </c>
      <c r="C128" s="235"/>
      <c r="D128" s="235"/>
      <c r="E128" s="235"/>
      <c r="F128" s="235"/>
      <c r="G128" s="235"/>
      <c r="H128" s="235"/>
      <c r="I128" s="95"/>
      <c r="J128" s="237"/>
      <c r="K128" s="237">
        <f>K74</f>
        <v>37000</v>
      </c>
      <c r="L128" s="240">
        <f>J128+K128</f>
        <v>37000</v>
      </c>
    </row>
    <row r="129" spans="1:12" ht="16.5" customHeight="1">
      <c r="A129" s="95"/>
      <c r="B129" s="534" t="s">
        <v>219</v>
      </c>
      <c r="C129" s="534"/>
      <c r="D129" s="534"/>
      <c r="E129" s="534"/>
      <c r="F129" s="534"/>
      <c r="G129" s="534"/>
      <c r="H129" s="534"/>
      <c r="I129" s="95"/>
      <c r="J129" s="98"/>
      <c r="K129" s="98">
        <f>K75</f>
        <v>0</v>
      </c>
      <c r="L129" s="230">
        <f>L75</f>
        <v>0</v>
      </c>
    </row>
    <row r="130" spans="1:12" ht="18.75" customHeight="1">
      <c r="A130" s="95"/>
      <c r="B130" s="436"/>
      <c r="C130" s="436"/>
      <c r="D130" s="436"/>
      <c r="E130" s="436"/>
      <c r="F130" s="436"/>
      <c r="G130" s="436"/>
      <c r="H130" s="436"/>
      <c r="I130" s="95"/>
      <c r="J130" s="98">
        <f>J126+J128</f>
        <v>36031333</v>
      </c>
      <c r="K130" s="98">
        <f>K127+K128+K129</f>
        <v>422750</v>
      </c>
      <c r="L130" s="230">
        <f>L126+L127+L128+L129</f>
        <v>36454083</v>
      </c>
    </row>
    <row r="131" spans="1:12" ht="18.75" hidden="1" customHeight="1">
      <c r="A131" s="95"/>
      <c r="B131" s="225"/>
      <c r="C131" s="226"/>
      <c r="D131" s="226"/>
      <c r="E131" s="226"/>
      <c r="F131" s="226"/>
      <c r="G131" s="226"/>
      <c r="H131" s="226"/>
      <c r="I131" s="95"/>
      <c r="J131" s="98"/>
      <c r="K131" s="98"/>
      <c r="L131" s="230"/>
    </row>
    <row r="132" spans="1:12">
      <c r="B132" s="546" t="s">
        <v>245</v>
      </c>
      <c r="C132" s="547"/>
      <c r="D132" s="547"/>
      <c r="E132" s="547"/>
      <c r="F132" s="547"/>
      <c r="G132" s="547"/>
      <c r="H132" s="547"/>
    </row>
    <row r="133" spans="1:12">
      <c r="B133" s="547"/>
      <c r="C133" s="547"/>
      <c r="D133" s="547"/>
      <c r="E133" s="547"/>
      <c r="F133" s="547"/>
      <c r="G133" s="547"/>
      <c r="H133" s="547"/>
      <c r="J133" s="548" t="s">
        <v>246</v>
      </c>
      <c r="K133" s="549"/>
      <c r="L133" s="549"/>
    </row>
    <row r="134" spans="1:12">
      <c r="J134" s="549"/>
      <c r="K134" s="549"/>
      <c r="L134" s="549"/>
    </row>
    <row r="135" spans="1:12" ht="32.25" customHeight="1">
      <c r="J135" s="549"/>
      <c r="K135" s="549"/>
      <c r="L135" s="549"/>
    </row>
  </sheetData>
  <mergeCells count="107">
    <mergeCell ref="L110:L111"/>
    <mergeCell ref="B125:H125"/>
    <mergeCell ref="B129:H129"/>
    <mergeCell ref="B127:H127"/>
    <mergeCell ref="B132:H133"/>
    <mergeCell ref="J133:L135"/>
    <mergeCell ref="C120:H120"/>
    <mergeCell ref="B123:G123"/>
    <mergeCell ref="C124:H124"/>
    <mergeCell ref="B126:H126"/>
    <mergeCell ref="K110:K111"/>
    <mergeCell ref="D110:D112"/>
    <mergeCell ref="E110:E112"/>
    <mergeCell ref="F110:F112"/>
    <mergeCell ref="G110:G112"/>
    <mergeCell ref="J110:J111"/>
    <mergeCell ref="A116:I116"/>
    <mergeCell ref="B117:G117"/>
    <mergeCell ref="C118:H118"/>
    <mergeCell ref="G82:G84"/>
    <mergeCell ref="A88:A94"/>
    <mergeCell ref="G88:G94"/>
    <mergeCell ref="A95:A98"/>
    <mergeCell ref="G95:G98"/>
    <mergeCell ref="J78:J79"/>
    <mergeCell ref="C78:C80"/>
    <mergeCell ref="A82:A84"/>
    <mergeCell ref="G85:G86"/>
    <mergeCell ref="A99:A103"/>
    <mergeCell ref="A85:A86"/>
    <mergeCell ref="G99:G103"/>
    <mergeCell ref="A104:I104"/>
    <mergeCell ref="B105:G105"/>
    <mergeCell ref="A114:A115"/>
    <mergeCell ref="A110:A112"/>
    <mergeCell ref="B110:B112"/>
    <mergeCell ref="C106:H106"/>
    <mergeCell ref="H110:H112"/>
    <mergeCell ref="I110:I112"/>
    <mergeCell ref="G114:G115"/>
    <mergeCell ref="C110:C112"/>
    <mergeCell ref="C107:H107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2"/>
  <sheetViews>
    <sheetView topLeftCell="A88" workbookViewId="0">
      <selection activeCell="J170" sqref="J170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515"/>
      <c r="B1" s="515"/>
      <c r="C1" s="515"/>
      <c r="D1" s="515"/>
      <c r="E1" s="515"/>
      <c r="F1" s="515"/>
      <c r="G1" s="516"/>
      <c r="H1" s="516"/>
      <c r="I1" s="516"/>
      <c r="J1" s="516"/>
      <c r="K1" s="516"/>
      <c r="L1" s="516"/>
    </row>
    <row r="2" spans="1: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5" ht="37.5" customHeight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5" ht="27.75" customHeight="1">
      <c r="A6" s="531" t="s">
        <v>250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5" ht="15" customHeight="1">
      <c r="A7" s="531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</row>
    <row r="8" spans="1:15" ht="27" customHeight="1" thickBot="1">
      <c r="A8" s="532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</row>
    <row r="9" spans="1:15" ht="116.25" customHeight="1" thickBot="1">
      <c r="A9" s="532" t="s">
        <v>173</v>
      </c>
      <c r="B9" s="532"/>
      <c r="C9" s="532"/>
      <c r="D9" s="532"/>
      <c r="E9" s="532"/>
      <c r="F9" s="532"/>
      <c r="G9" s="558"/>
      <c r="H9" s="558"/>
      <c r="I9" s="558"/>
      <c r="J9" s="558"/>
      <c r="K9" s="558"/>
      <c r="L9" s="558"/>
    </row>
    <row r="10" spans="1:15" ht="30.75" hidden="1" customHeight="1" thickBot="1">
      <c r="A10" s="208"/>
      <c r="B10" s="208"/>
      <c r="C10" s="208"/>
      <c r="D10" s="208"/>
      <c r="E10" s="208"/>
      <c r="F10" s="208"/>
      <c r="G10" s="209"/>
      <c r="H10" s="209"/>
      <c r="I10" s="209"/>
      <c r="J10" s="209"/>
      <c r="K10" s="209"/>
      <c r="L10" s="209"/>
    </row>
    <row r="11" spans="1:15" ht="15.75" customHeight="1">
      <c r="A11" s="497" t="s">
        <v>20</v>
      </c>
      <c r="B11" s="504" t="s">
        <v>85</v>
      </c>
      <c r="C11" s="504" t="s">
        <v>86</v>
      </c>
      <c r="D11" s="512" t="s">
        <v>96</v>
      </c>
      <c r="E11" s="517" t="s">
        <v>97</v>
      </c>
      <c r="F11" s="517" t="s">
        <v>91</v>
      </c>
      <c r="G11" s="519" t="s">
        <v>87</v>
      </c>
      <c r="H11" s="519" t="s">
        <v>88</v>
      </c>
      <c r="I11" s="506" t="s">
        <v>0</v>
      </c>
      <c r="J11" s="497" t="s">
        <v>1</v>
      </c>
      <c r="K11" s="497" t="s">
        <v>21</v>
      </c>
      <c r="L11" s="497" t="s">
        <v>22</v>
      </c>
    </row>
    <row r="12" spans="1:15" ht="28.5" customHeight="1" thickBot="1">
      <c r="A12" s="499"/>
      <c r="B12" s="505"/>
      <c r="C12" s="505"/>
      <c r="D12" s="513"/>
      <c r="E12" s="518"/>
      <c r="F12" s="518"/>
      <c r="G12" s="520"/>
      <c r="H12" s="520"/>
      <c r="I12" s="507"/>
      <c r="J12" s="498"/>
      <c r="K12" s="498"/>
      <c r="L12" s="498"/>
    </row>
    <row r="13" spans="1:15" ht="45" customHeight="1" thickBot="1">
      <c r="A13" s="498"/>
      <c r="B13" s="511"/>
      <c r="C13" s="511"/>
      <c r="D13" s="514"/>
      <c r="E13" s="521"/>
      <c r="F13" s="521"/>
      <c r="G13" s="522"/>
      <c r="H13" s="522"/>
      <c r="I13" s="508"/>
      <c r="J13" s="33" t="s">
        <v>23</v>
      </c>
      <c r="K13" s="33" t="s">
        <v>24</v>
      </c>
      <c r="L13" s="33"/>
    </row>
    <row r="14" spans="1:15" ht="68.25" customHeight="1" thickBot="1">
      <c r="A14" s="35"/>
      <c r="B14" s="67" t="s">
        <v>233</v>
      </c>
      <c r="C14" s="67" t="s">
        <v>89</v>
      </c>
      <c r="D14" s="69" t="s">
        <v>90</v>
      </c>
      <c r="E14" s="69" t="s">
        <v>95</v>
      </c>
      <c r="F14" s="76" t="s">
        <v>92</v>
      </c>
      <c r="G14" s="64"/>
      <c r="H14" s="65"/>
      <c r="I14" s="66"/>
      <c r="J14" s="33"/>
      <c r="K14" s="33"/>
      <c r="L14" s="33"/>
    </row>
    <row r="15" spans="1:15" ht="16.5" thickBot="1">
      <c r="A15" s="502">
        <v>1</v>
      </c>
      <c r="B15" s="502"/>
      <c r="C15" s="502"/>
      <c r="D15" s="502"/>
      <c r="E15" s="36"/>
      <c r="F15" s="36"/>
      <c r="G15" s="502">
        <v>221</v>
      </c>
      <c r="H15" s="13">
        <v>411</v>
      </c>
      <c r="I15" s="14" t="s">
        <v>2</v>
      </c>
      <c r="J15" s="15">
        <f>J16+J17</f>
        <v>10762302</v>
      </c>
      <c r="K15" s="15">
        <f>K16</f>
        <v>0</v>
      </c>
      <c r="L15" s="15">
        <f>SUM(J15+K15)</f>
        <v>10762302</v>
      </c>
      <c r="O15" s="34"/>
    </row>
    <row r="16" spans="1:15" ht="15.75">
      <c r="A16" s="510"/>
      <c r="B16" s="510"/>
      <c r="C16" s="510"/>
      <c r="D16" s="510"/>
      <c r="E16" s="483"/>
      <c r="F16" s="483"/>
      <c r="G16" s="510"/>
      <c r="H16" s="17">
        <v>411111</v>
      </c>
      <c r="I16" s="10" t="s">
        <v>3</v>
      </c>
      <c r="J16" s="11">
        <v>9938691</v>
      </c>
      <c r="K16" s="487"/>
      <c r="L16" s="282">
        <f>SUM(J16+K16)</f>
        <v>9938691</v>
      </c>
    </row>
    <row r="17" spans="1:12" ht="16.5" thickBot="1">
      <c r="A17" s="486"/>
      <c r="B17" s="486"/>
      <c r="C17" s="486"/>
      <c r="D17" s="486"/>
      <c r="E17" s="486"/>
      <c r="F17" s="486"/>
      <c r="G17" s="486"/>
      <c r="H17" s="6">
        <v>411112</v>
      </c>
      <c r="I17" s="266" t="s">
        <v>3</v>
      </c>
      <c r="J17" s="265">
        <v>823611</v>
      </c>
      <c r="K17" s="12"/>
      <c r="L17" s="8">
        <f>SUM(J17+K17)</f>
        <v>823611</v>
      </c>
    </row>
    <row r="18" spans="1:12" ht="16.5" thickBot="1">
      <c r="A18" s="502">
        <v>2</v>
      </c>
      <c r="B18" s="36"/>
      <c r="C18" s="36"/>
      <c r="D18" s="36"/>
      <c r="E18" s="36"/>
      <c r="F18" s="36"/>
      <c r="G18" s="502">
        <v>222</v>
      </c>
      <c r="H18" s="13">
        <v>412</v>
      </c>
      <c r="I18" s="14" t="s">
        <v>28</v>
      </c>
      <c r="J18" s="15">
        <f>SUM(J19+J20+J21)</f>
        <v>1926452</v>
      </c>
      <c r="K18" s="15">
        <f>SUM(K19+K20+K21)</f>
        <v>0</v>
      </c>
      <c r="L18" s="15">
        <f>SUM(J18+K18)</f>
        <v>1926452</v>
      </c>
    </row>
    <row r="19" spans="1:12" ht="15.75">
      <c r="A19" s="510"/>
      <c r="B19" s="42"/>
      <c r="C19" s="42"/>
      <c r="D19" s="42"/>
      <c r="E19" s="42"/>
      <c r="F19" s="42"/>
      <c r="G19" s="510"/>
      <c r="H19" s="17">
        <v>412111</v>
      </c>
      <c r="I19" s="18" t="s">
        <v>29</v>
      </c>
      <c r="J19" s="19">
        <v>1291477</v>
      </c>
      <c r="K19" s="281"/>
      <c r="L19" s="282">
        <f t="shared" ref="L19:L102" si="0">SUM(J19+K19)</f>
        <v>1291477</v>
      </c>
    </row>
    <row r="20" spans="1:12" ht="15.75">
      <c r="A20" s="510"/>
      <c r="B20" s="42"/>
      <c r="C20" s="42"/>
      <c r="D20" s="42"/>
      <c r="E20" s="42"/>
      <c r="F20" s="42"/>
      <c r="G20" s="510"/>
      <c r="H20" s="21">
        <v>412211</v>
      </c>
      <c r="I20" s="22" t="s">
        <v>30</v>
      </c>
      <c r="J20" s="23">
        <v>554258</v>
      </c>
      <c r="K20" s="24"/>
      <c r="L20" s="101">
        <f t="shared" si="0"/>
        <v>554258</v>
      </c>
    </row>
    <row r="21" spans="1:12" ht="16.5" thickBot="1">
      <c r="A21" s="503"/>
      <c r="B21" s="37"/>
      <c r="C21" s="37"/>
      <c r="D21" s="37"/>
      <c r="E21" s="37"/>
      <c r="F21" s="37"/>
      <c r="G21" s="503"/>
      <c r="H21" s="6">
        <v>412311</v>
      </c>
      <c r="I21" s="7" t="s">
        <v>31</v>
      </c>
      <c r="J21" s="8">
        <v>80717</v>
      </c>
      <c r="K21" s="283"/>
      <c r="L21" s="265">
        <f t="shared" si="0"/>
        <v>80717</v>
      </c>
    </row>
    <row r="22" spans="1:12" ht="16.5" customHeight="1" thickBot="1">
      <c r="A22" s="502">
        <v>3</v>
      </c>
      <c r="B22" s="36"/>
      <c r="C22" s="36"/>
      <c r="D22" s="36"/>
      <c r="E22" s="36"/>
      <c r="F22" s="36"/>
      <c r="G22" s="502">
        <v>223</v>
      </c>
      <c r="H22" s="13">
        <v>414</v>
      </c>
      <c r="I22" s="14" t="s">
        <v>27</v>
      </c>
      <c r="J22" s="199">
        <f>SUM(J23:J26)</f>
        <v>160000</v>
      </c>
      <c r="K22" s="15">
        <f>SUM(K23:K26)</f>
        <v>37000</v>
      </c>
      <c r="L22" s="15">
        <f>SUM(J22+K22)</f>
        <v>197000</v>
      </c>
    </row>
    <row r="23" spans="1:12" ht="16.5" customHeight="1">
      <c r="A23" s="510"/>
      <c r="B23" s="271"/>
      <c r="C23" s="271"/>
      <c r="D23" s="271"/>
      <c r="E23" s="271"/>
      <c r="F23" s="271"/>
      <c r="G23" s="510"/>
      <c r="H23" s="276">
        <v>414111</v>
      </c>
      <c r="I23" s="284" t="s">
        <v>168</v>
      </c>
      <c r="J23" s="282"/>
      <c r="K23" s="290">
        <v>1000</v>
      </c>
      <c r="L23" s="282">
        <f>SUM(J23+K23)</f>
        <v>1000</v>
      </c>
    </row>
    <row r="24" spans="1:12" ht="16.5" customHeight="1">
      <c r="A24" s="510"/>
      <c r="B24" s="182"/>
      <c r="C24" s="182"/>
      <c r="D24" s="182"/>
      <c r="E24" s="182"/>
      <c r="F24" s="182"/>
      <c r="G24" s="510"/>
      <c r="H24" s="277">
        <v>414121</v>
      </c>
      <c r="I24" s="285" t="s">
        <v>153</v>
      </c>
      <c r="J24" s="289"/>
      <c r="K24" s="289">
        <v>36000</v>
      </c>
      <c r="L24" s="231">
        <f>SUM(J24+K24)</f>
        <v>36000</v>
      </c>
    </row>
    <row r="25" spans="1:12" ht="46.5" customHeight="1">
      <c r="A25" s="510"/>
      <c r="B25" s="42"/>
      <c r="C25" s="42"/>
      <c r="D25" s="42"/>
      <c r="E25" s="42"/>
      <c r="F25" s="42"/>
      <c r="G25" s="510"/>
      <c r="H25" s="278">
        <v>414314</v>
      </c>
      <c r="I25" s="286" t="s">
        <v>44</v>
      </c>
      <c r="J25" s="288">
        <v>60000</v>
      </c>
      <c r="K25" s="291"/>
      <c r="L25" s="231">
        <f t="shared" si="0"/>
        <v>60000</v>
      </c>
    </row>
    <row r="26" spans="1:12" ht="47.25" customHeight="1" thickBot="1">
      <c r="A26" s="503"/>
      <c r="B26" s="42"/>
      <c r="C26" s="42"/>
      <c r="D26" s="42"/>
      <c r="E26" s="42"/>
      <c r="F26" s="42"/>
      <c r="G26" s="510"/>
      <c r="H26" s="280">
        <v>414411</v>
      </c>
      <c r="I26" s="279" t="s">
        <v>43</v>
      </c>
      <c r="J26" s="287">
        <v>100000</v>
      </c>
      <c r="K26" s="292" t="s">
        <v>154</v>
      </c>
      <c r="L26" s="265">
        <v>40000</v>
      </c>
    </row>
    <row r="27" spans="1:12" ht="17.25" customHeight="1" thickBot="1">
      <c r="A27" s="506">
        <v>4</v>
      </c>
      <c r="B27" s="38"/>
      <c r="C27" s="38"/>
      <c r="D27" s="38"/>
      <c r="E27" s="38"/>
      <c r="F27" s="38"/>
      <c r="G27" s="506">
        <v>224</v>
      </c>
      <c r="H27" s="13">
        <v>415</v>
      </c>
      <c r="I27" s="14" t="s">
        <v>4</v>
      </c>
      <c r="J27" s="15">
        <f>J28</f>
        <v>220000</v>
      </c>
      <c r="K27" s="15">
        <f>K28</f>
        <v>0</v>
      </c>
      <c r="L27" s="15">
        <f>SUM(J27+K27)</f>
        <v>220000</v>
      </c>
    </row>
    <row r="28" spans="1:12" ht="49.5" customHeight="1" thickBot="1">
      <c r="A28" s="508"/>
      <c r="B28" s="39"/>
      <c r="C28" s="39"/>
      <c r="D28" s="39"/>
      <c r="E28" s="39"/>
      <c r="F28" s="39"/>
      <c r="G28" s="508"/>
      <c r="H28" s="2">
        <v>415112</v>
      </c>
      <c r="I28" s="492" t="s">
        <v>256</v>
      </c>
      <c r="J28" s="51">
        <v>220000</v>
      </c>
      <c r="K28" s="32"/>
      <c r="L28" s="30">
        <f t="shared" si="0"/>
        <v>220000</v>
      </c>
    </row>
    <row r="29" spans="1:12" ht="16.5" thickBot="1">
      <c r="A29" s="500">
        <v>5</v>
      </c>
      <c r="B29" s="40"/>
      <c r="C29" s="40"/>
      <c r="D29" s="40"/>
      <c r="E29" s="40"/>
      <c r="F29" s="40"/>
      <c r="G29" s="500">
        <v>225</v>
      </c>
      <c r="H29" s="13">
        <v>416</v>
      </c>
      <c r="I29" s="14" t="s">
        <v>26</v>
      </c>
      <c r="J29" s="15">
        <f>J30</f>
        <v>250000</v>
      </c>
      <c r="K29" s="15">
        <f>K30</f>
        <v>0</v>
      </c>
      <c r="L29" s="15">
        <f>SUM(J29+K29)</f>
        <v>250000</v>
      </c>
    </row>
    <row r="30" spans="1:12" ht="18.75" customHeight="1" thickBot="1">
      <c r="A30" s="501"/>
      <c r="B30" s="41"/>
      <c r="C30" s="41"/>
      <c r="D30" s="41"/>
      <c r="E30" s="41"/>
      <c r="F30" s="41"/>
      <c r="G30" s="501"/>
      <c r="H30" s="3">
        <v>416111</v>
      </c>
      <c r="I30" s="268" t="s">
        <v>169</v>
      </c>
      <c r="J30" s="52">
        <v>250000</v>
      </c>
      <c r="K30" s="12"/>
      <c r="L30" s="30">
        <f t="shared" si="0"/>
        <v>250000</v>
      </c>
    </row>
    <row r="31" spans="1:12" ht="16.5" thickBot="1">
      <c r="A31" s="502">
        <v>6</v>
      </c>
      <c r="B31" s="36"/>
      <c r="C31" s="36"/>
      <c r="D31" s="36"/>
      <c r="E31" s="36"/>
      <c r="F31" s="36"/>
      <c r="G31" s="502">
        <v>226</v>
      </c>
      <c r="H31" s="70">
        <v>421</v>
      </c>
      <c r="I31" s="14" t="s">
        <v>5</v>
      </c>
      <c r="J31" s="15">
        <f>SUM(J32:J49)</f>
        <v>2294300</v>
      </c>
      <c r="K31" s="15">
        <f>SUM(K32:K49)</f>
        <v>0</v>
      </c>
      <c r="L31" s="15">
        <f>SUM(L32:L49)</f>
        <v>2294300</v>
      </c>
    </row>
    <row r="32" spans="1:12" ht="47.25">
      <c r="A32" s="510"/>
      <c r="B32" s="42"/>
      <c r="C32" s="42"/>
      <c r="D32" s="42"/>
      <c r="E32" s="42"/>
      <c r="F32" s="42"/>
      <c r="G32" s="510"/>
      <c r="H32" s="71">
        <v>421111</v>
      </c>
      <c r="I32" s="18" t="s">
        <v>45</v>
      </c>
      <c r="J32" s="19">
        <v>70000</v>
      </c>
      <c r="K32" s="25"/>
      <c r="L32" s="282">
        <f t="shared" si="0"/>
        <v>70000</v>
      </c>
    </row>
    <row r="33" spans="1:12" ht="47.25">
      <c r="A33" s="510"/>
      <c r="B33" s="42"/>
      <c r="C33" s="42"/>
      <c r="D33" s="42"/>
      <c r="E33" s="42"/>
      <c r="F33" s="42"/>
      <c r="G33" s="510"/>
      <c r="H33" s="72">
        <v>421211</v>
      </c>
      <c r="I33" s="22" t="s">
        <v>46</v>
      </c>
      <c r="J33" s="23">
        <v>500000</v>
      </c>
      <c r="K33" s="26"/>
      <c r="L33" s="11">
        <f t="shared" si="0"/>
        <v>500000</v>
      </c>
    </row>
    <row r="34" spans="1:12" ht="49.5" customHeight="1">
      <c r="A34" s="510"/>
      <c r="B34" s="42"/>
      <c r="C34" s="42"/>
      <c r="D34" s="42"/>
      <c r="E34" s="42"/>
      <c r="F34" s="42"/>
      <c r="G34" s="510"/>
      <c r="H34" s="72">
        <v>421225</v>
      </c>
      <c r="I34" s="22" t="s">
        <v>47</v>
      </c>
      <c r="J34" s="23">
        <v>980000</v>
      </c>
      <c r="K34" s="26"/>
      <c r="L34" s="231">
        <f t="shared" si="0"/>
        <v>980000</v>
      </c>
    </row>
    <row r="35" spans="1:12" ht="47.25">
      <c r="A35" s="510"/>
      <c r="B35" s="42"/>
      <c r="C35" s="42"/>
      <c r="D35" s="42"/>
      <c r="E35" s="42"/>
      <c r="F35" s="42"/>
      <c r="G35" s="510"/>
      <c r="H35" s="72">
        <v>421311</v>
      </c>
      <c r="I35" s="22" t="s">
        <v>48</v>
      </c>
      <c r="J35" s="23">
        <v>17000</v>
      </c>
      <c r="K35" s="26"/>
      <c r="L35" s="231">
        <f t="shared" si="0"/>
        <v>17000</v>
      </c>
    </row>
    <row r="36" spans="1:12" ht="15.75">
      <c r="A36" s="510"/>
      <c r="B36" s="483"/>
      <c r="C36" s="483"/>
      <c r="D36" s="483"/>
      <c r="E36" s="483"/>
      <c r="F36" s="483"/>
      <c r="G36" s="510"/>
      <c r="H36" s="72">
        <v>421321</v>
      </c>
      <c r="I36" s="22" t="s">
        <v>247</v>
      </c>
      <c r="J36" s="23">
        <v>35000</v>
      </c>
      <c r="K36" s="26"/>
      <c r="L36" s="231">
        <f t="shared" si="0"/>
        <v>35000</v>
      </c>
    </row>
    <row r="37" spans="1:12" ht="47.25">
      <c r="A37" s="510"/>
      <c r="B37" s="42"/>
      <c r="C37" s="42"/>
      <c r="D37" s="42"/>
      <c r="E37" s="42"/>
      <c r="F37" s="42"/>
      <c r="G37" s="510"/>
      <c r="H37" s="72">
        <v>421324</v>
      </c>
      <c r="I37" s="22" t="s">
        <v>49</v>
      </c>
      <c r="J37" s="23">
        <v>14000</v>
      </c>
      <c r="K37" s="26"/>
      <c r="L37" s="231">
        <f t="shared" si="0"/>
        <v>14000</v>
      </c>
    </row>
    <row r="38" spans="1:12" ht="31.5">
      <c r="A38" s="510"/>
      <c r="B38" s="42"/>
      <c r="C38" s="42"/>
      <c r="D38" s="42"/>
      <c r="E38" s="42"/>
      <c r="F38" s="42"/>
      <c r="G38" s="510"/>
      <c r="H38" s="72">
        <v>421411</v>
      </c>
      <c r="I38" s="22" t="s">
        <v>50</v>
      </c>
      <c r="J38" s="23">
        <v>61000</v>
      </c>
      <c r="K38" s="27"/>
      <c r="L38" s="11">
        <f t="shared" si="0"/>
        <v>61000</v>
      </c>
    </row>
    <row r="39" spans="1:12" ht="31.5">
      <c r="A39" s="510"/>
      <c r="B39" s="42"/>
      <c r="C39" s="42"/>
      <c r="D39" s="42"/>
      <c r="E39" s="42"/>
      <c r="F39" s="42"/>
      <c r="G39" s="510"/>
      <c r="H39" s="72">
        <v>421412</v>
      </c>
      <c r="I39" s="22" t="s">
        <v>51</v>
      </c>
      <c r="J39" s="23">
        <v>41000</v>
      </c>
      <c r="K39" s="27"/>
      <c r="L39" s="299">
        <f t="shared" si="0"/>
        <v>41000</v>
      </c>
    </row>
    <row r="40" spans="1:12" ht="15.75">
      <c r="A40" s="510"/>
      <c r="B40" s="42"/>
      <c r="C40" s="42"/>
      <c r="D40" s="42"/>
      <c r="E40" s="42"/>
      <c r="F40" s="42"/>
      <c r="G40" s="510"/>
      <c r="H40" s="72">
        <v>421414</v>
      </c>
      <c r="I40" s="22" t="s">
        <v>40</v>
      </c>
      <c r="J40" s="23">
        <v>149000</v>
      </c>
      <c r="K40" s="27"/>
      <c r="L40" s="231">
        <f t="shared" si="0"/>
        <v>149000</v>
      </c>
    </row>
    <row r="41" spans="1:12" ht="15.75">
      <c r="A41" s="510"/>
      <c r="B41" s="42"/>
      <c r="C41" s="42"/>
      <c r="D41" s="42"/>
      <c r="E41" s="42"/>
      <c r="F41" s="42"/>
      <c r="G41" s="510"/>
      <c r="H41" s="72">
        <v>421421</v>
      </c>
      <c r="I41" s="22" t="s">
        <v>41</v>
      </c>
      <c r="J41" s="23">
        <v>10300</v>
      </c>
      <c r="K41" s="27"/>
      <c r="L41" s="231">
        <f t="shared" si="0"/>
        <v>10300</v>
      </c>
    </row>
    <row r="42" spans="1:12" ht="15.75">
      <c r="A42" s="510"/>
      <c r="B42" s="44"/>
      <c r="C42" s="44"/>
      <c r="D42" s="44"/>
      <c r="E42" s="44"/>
      <c r="F42" s="44"/>
      <c r="G42" s="510"/>
      <c r="H42" s="21">
        <v>421422</v>
      </c>
      <c r="I42" s="55" t="s">
        <v>35</v>
      </c>
      <c r="J42" s="295">
        <v>30000</v>
      </c>
      <c r="K42" s="296"/>
      <c r="L42" s="300">
        <f t="shared" si="0"/>
        <v>30000</v>
      </c>
    </row>
    <row r="43" spans="1:12" ht="31.5">
      <c r="A43" s="510"/>
      <c r="B43" s="44"/>
      <c r="C43" s="44"/>
      <c r="D43" s="44"/>
      <c r="E43" s="44"/>
      <c r="F43" s="44"/>
      <c r="G43" s="510"/>
      <c r="H43" s="293">
        <v>421511</v>
      </c>
      <c r="I43" s="294" t="s">
        <v>52</v>
      </c>
      <c r="J43" s="295">
        <v>71000</v>
      </c>
      <c r="K43" s="296"/>
      <c r="L43" s="299">
        <f t="shared" si="0"/>
        <v>71000</v>
      </c>
    </row>
    <row r="44" spans="1:12" ht="63">
      <c r="A44" s="510"/>
      <c r="B44" s="44"/>
      <c r="C44" s="44"/>
      <c r="D44" s="44"/>
      <c r="E44" s="44"/>
      <c r="F44" s="44"/>
      <c r="G44" s="510"/>
      <c r="H44" s="293">
        <v>421512</v>
      </c>
      <c r="I44" s="294" t="s">
        <v>257</v>
      </c>
      <c r="J44" s="295">
        <v>68000</v>
      </c>
      <c r="K44" s="296"/>
      <c r="L44" s="299">
        <f t="shared" si="0"/>
        <v>68000</v>
      </c>
    </row>
    <row r="45" spans="1:12" ht="31.5">
      <c r="A45" s="510"/>
      <c r="B45" s="44"/>
      <c r="C45" s="44"/>
      <c r="D45" s="44"/>
      <c r="E45" s="44"/>
      <c r="F45" s="44"/>
      <c r="G45" s="510"/>
      <c r="H45" s="293">
        <v>421513</v>
      </c>
      <c r="I45" s="294" t="s">
        <v>53</v>
      </c>
      <c r="J45" s="295">
        <v>190000</v>
      </c>
      <c r="K45" s="297"/>
      <c r="L45" s="299">
        <f t="shared" si="0"/>
        <v>190000</v>
      </c>
    </row>
    <row r="46" spans="1:12" ht="31.5">
      <c r="A46" s="510"/>
      <c r="B46" s="44"/>
      <c r="C46" s="44"/>
      <c r="D46" s="44"/>
      <c r="E46" s="44"/>
      <c r="F46" s="44"/>
      <c r="G46" s="510"/>
      <c r="H46" s="293">
        <v>421521</v>
      </c>
      <c r="I46" s="294" t="s">
        <v>54</v>
      </c>
      <c r="J46" s="295">
        <v>28000</v>
      </c>
      <c r="K46" s="298"/>
      <c r="L46" s="231">
        <f t="shared" si="0"/>
        <v>28000</v>
      </c>
    </row>
    <row r="47" spans="1:12" ht="20.25" customHeight="1">
      <c r="A47" s="510"/>
      <c r="B47" s="44"/>
      <c r="C47" s="44"/>
      <c r="D47" s="44"/>
      <c r="E47" s="44"/>
      <c r="F47" s="44"/>
      <c r="G47" s="510"/>
      <c r="H47" s="293">
        <v>421522</v>
      </c>
      <c r="I47" s="294" t="s">
        <v>55</v>
      </c>
      <c r="J47" s="295">
        <v>28000</v>
      </c>
      <c r="K47" s="297"/>
      <c r="L47" s="231">
        <f t="shared" si="0"/>
        <v>28000</v>
      </c>
    </row>
    <row r="48" spans="1:12" ht="49.5" hidden="1" customHeight="1">
      <c r="A48" s="510"/>
      <c r="B48" s="44"/>
      <c r="C48" s="44"/>
      <c r="D48" s="44"/>
      <c r="E48" s="44"/>
      <c r="F48" s="44"/>
      <c r="G48" s="510"/>
      <c r="H48" s="293">
        <v>421523</v>
      </c>
      <c r="I48" s="294" t="s">
        <v>56</v>
      </c>
      <c r="J48" s="295">
        <v>0</v>
      </c>
      <c r="K48" s="296"/>
      <c r="L48" s="231">
        <f t="shared" si="0"/>
        <v>0</v>
      </c>
    </row>
    <row r="49" spans="1:12" ht="49.5" customHeight="1" thickBot="1">
      <c r="A49" s="510"/>
      <c r="B49" s="249"/>
      <c r="C49" s="249"/>
      <c r="D49" s="249"/>
      <c r="E49" s="249"/>
      <c r="F49" s="249"/>
      <c r="G49" s="510"/>
      <c r="H49" s="293">
        <v>421911</v>
      </c>
      <c r="I49" s="294" t="s">
        <v>159</v>
      </c>
      <c r="J49" s="295">
        <v>2000</v>
      </c>
      <c r="K49" s="296"/>
      <c r="L49" s="300">
        <v>2000</v>
      </c>
    </row>
    <row r="50" spans="1:12" ht="16.5" thickBot="1">
      <c r="A50" s="502">
        <v>7</v>
      </c>
      <c r="B50" s="36"/>
      <c r="C50" s="36"/>
      <c r="D50" s="36"/>
      <c r="E50" s="36"/>
      <c r="F50" s="36"/>
      <c r="G50" s="502">
        <v>227</v>
      </c>
      <c r="H50" s="70">
        <v>422</v>
      </c>
      <c r="I50" s="14" t="s">
        <v>208</v>
      </c>
      <c r="J50" s="15">
        <f>SUM(J51:J53)</f>
        <v>60000</v>
      </c>
      <c r="K50" s="15">
        <f>SUM(K51:K53)</f>
        <v>0</v>
      </c>
      <c r="L50" s="15">
        <f>SUM(L51:L53)</f>
        <v>60000</v>
      </c>
    </row>
    <row r="51" spans="1:12" ht="63">
      <c r="A51" s="510"/>
      <c r="B51" s="42"/>
      <c r="C51" s="42"/>
      <c r="D51" s="42"/>
      <c r="E51" s="42"/>
      <c r="F51" s="42"/>
      <c r="G51" s="510"/>
      <c r="H51" s="71">
        <v>422111</v>
      </c>
      <c r="I51" s="57" t="s">
        <v>57</v>
      </c>
      <c r="J51" s="19">
        <v>30000</v>
      </c>
      <c r="K51" s="25"/>
      <c r="L51" s="282">
        <f t="shared" si="0"/>
        <v>30000</v>
      </c>
    </row>
    <row r="52" spans="1:12" ht="63">
      <c r="A52" s="510"/>
      <c r="B52" s="44"/>
      <c r="C52" s="44"/>
      <c r="D52" s="44"/>
      <c r="E52" s="44"/>
      <c r="F52" s="44"/>
      <c r="G52" s="510"/>
      <c r="H52" s="293">
        <v>422121</v>
      </c>
      <c r="I52" s="306" t="s">
        <v>58</v>
      </c>
      <c r="J52" s="207">
        <v>20000</v>
      </c>
      <c r="K52" s="296"/>
      <c r="L52" s="231">
        <f t="shared" si="0"/>
        <v>20000</v>
      </c>
    </row>
    <row r="53" spans="1:12" ht="79.5" thickBot="1">
      <c r="A53" s="503"/>
      <c r="B53" s="42"/>
      <c r="C53" s="42"/>
      <c r="D53" s="42"/>
      <c r="E53" s="42"/>
      <c r="F53" s="42"/>
      <c r="G53" s="503"/>
      <c r="H53" s="9">
        <v>422199</v>
      </c>
      <c r="I53" s="266" t="s">
        <v>59</v>
      </c>
      <c r="J53" s="265">
        <v>10000</v>
      </c>
      <c r="K53" s="264"/>
      <c r="L53" s="265">
        <f t="shared" si="0"/>
        <v>10000</v>
      </c>
    </row>
    <row r="54" spans="1:12" ht="15.75" customHeight="1" thickBot="1">
      <c r="A54" s="502">
        <v>8</v>
      </c>
      <c r="B54" s="36"/>
      <c r="C54" s="36"/>
      <c r="D54" s="36"/>
      <c r="E54" s="36"/>
      <c r="F54" s="36"/>
      <c r="G54" s="502">
        <v>228</v>
      </c>
      <c r="H54" s="13">
        <v>423</v>
      </c>
      <c r="I54" s="14" t="s">
        <v>7</v>
      </c>
      <c r="J54" s="15">
        <f>SUM(J55:J64)</f>
        <v>400000</v>
      </c>
      <c r="K54" s="15">
        <f>SUM(K55:K64)</f>
        <v>0</v>
      </c>
      <c r="L54" s="15">
        <f>SUM(L55:L64)</f>
        <v>400000</v>
      </c>
    </row>
    <row r="55" spans="1:12" ht="15" customHeight="1">
      <c r="A55" s="510"/>
      <c r="B55" s="42"/>
      <c r="C55" s="42"/>
      <c r="D55" s="42"/>
      <c r="E55" s="42"/>
      <c r="F55" s="42"/>
      <c r="G55" s="510"/>
      <c r="H55" s="17">
        <v>423221</v>
      </c>
      <c r="I55" s="18" t="s">
        <v>33</v>
      </c>
      <c r="J55" s="19">
        <v>50000</v>
      </c>
      <c r="K55" s="19"/>
      <c r="L55" s="58">
        <f t="shared" si="0"/>
        <v>50000</v>
      </c>
    </row>
    <row r="56" spans="1:12" ht="15" customHeight="1">
      <c r="A56" s="510"/>
      <c r="B56" s="42"/>
      <c r="C56" s="42"/>
      <c r="D56" s="42"/>
      <c r="E56" s="42"/>
      <c r="F56" s="42"/>
      <c r="G56" s="510"/>
      <c r="H56" s="21">
        <v>423291</v>
      </c>
      <c r="I56" s="22" t="s">
        <v>42</v>
      </c>
      <c r="J56" s="23">
        <v>50000</v>
      </c>
      <c r="K56" s="23"/>
      <c r="L56" s="231">
        <f t="shared" si="0"/>
        <v>50000</v>
      </c>
    </row>
    <row r="57" spans="1:12" ht="126.75" customHeight="1">
      <c r="A57" s="510"/>
      <c r="B57" s="42"/>
      <c r="C57" s="42"/>
      <c r="D57" s="42"/>
      <c r="E57" s="42"/>
      <c r="F57" s="42"/>
      <c r="G57" s="510"/>
      <c r="H57" s="21">
        <v>423321</v>
      </c>
      <c r="I57" s="22" t="s">
        <v>60</v>
      </c>
      <c r="J57" s="23">
        <v>50000</v>
      </c>
      <c r="K57" s="23"/>
      <c r="L57" s="11">
        <f t="shared" si="0"/>
        <v>50000</v>
      </c>
    </row>
    <row r="58" spans="1:12" ht="63.75" customHeight="1">
      <c r="A58" s="510"/>
      <c r="B58" s="42"/>
      <c r="C58" s="42"/>
      <c r="D58" s="42"/>
      <c r="E58" s="42"/>
      <c r="F58" s="42"/>
      <c r="G58" s="510"/>
      <c r="H58" s="21">
        <v>423419</v>
      </c>
      <c r="I58" s="22" t="s">
        <v>61</v>
      </c>
      <c r="J58" s="23">
        <v>120000</v>
      </c>
      <c r="K58" s="23"/>
      <c r="L58" s="231">
        <f t="shared" si="0"/>
        <v>120000</v>
      </c>
    </row>
    <row r="59" spans="1:12" ht="36.75" hidden="1" customHeight="1">
      <c r="A59" s="510"/>
      <c r="B59" s="271"/>
      <c r="C59" s="271"/>
      <c r="D59" s="271"/>
      <c r="E59" s="271"/>
      <c r="F59" s="271"/>
      <c r="G59" s="510"/>
      <c r="H59" s="21">
        <v>423441</v>
      </c>
      <c r="I59" s="22" t="s">
        <v>170</v>
      </c>
      <c r="J59" s="23">
        <v>0</v>
      </c>
      <c r="K59" s="23"/>
      <c r="L59" s="11">
        <f t="shared" si="0"/>
        <v>0</v>
      </c>
    </row>
    <row r="60" spans="1:12" ht="33.75" hidden="1" customHeight="1">
      <c r="A60" s="510"/>
      <c r="B60" s="42"/>
      <c r="C60" s="42"/>
      <c r="D60" s="42"/>
      <c r="E60" s="42"/>
      <c r="F60" s="42"/>
      <c r="G60" s="510"/>
      <c r="H60" s="21">
        <v>423599</v>
      </c>
      <c r="I60" s="22" t="s">
        <v>174</v>
      </c>
      <c r="J60" s="238">
        <v>0</v>
      </c>
      <c r="K60" s="23"/>
      <c r="L60" s="299">
        <f t="shared" si="0"/>
        <v>0</v>
      </c>
    </row>
    <row r="61" spans="1:12" ht="33.75" customHeight="1">
      <c r="A61" s="510"/>
      <c r="B61" s="248"/>
      <c r="C61" s="248"/>
      <c r="D61" s="248"/>
      <c r="E61" s="248"/>
      <c r="F61" s="248"/>
      <c r="G61" s="510"/>
      <c r="H61" s="21">
        <v>423599</v>
      </c>
      <c r="I61" s="22" t="s">
        <v>258</v>
      </c>
      <c r="J61" s="238">
        <v>50000</v>
      </c>
      <c r="K61" s="23"/>
      <c r="L61" s="231">
        <f t="shared" si="0"/>
        <v>50000</v>
      </c>
    </row>
    <row r="62" spans="1:12" ht="32.25" customHeight="1" thickBot="1">
      <c r="A62" s="510"/>
      <c r="B62" s="42"/>
      <c r="C62" s="42"/>
      <c r="D62" s="42"/>
      <c r="E62" s="42"/>
      <c r="F62" s="42"/>
      <c r="G62" s="510"/>
      <c r="H62" s="21">
        <v>423711</v>
      </c>
      <c r="I62" s="22" t="s">
        <v>62</v>
      </c>
      <c r="J62" s="23">
        <v>80000</v>
      </c>
      <c r="K62" s="23"/>
      <c r="L62" s="11">
        <f t="shared" si="0"/>
        <v>80000</v>
      </c>
    </row>
    <row r="63" spans="1:12" ht="48.75" hidden="1" customHeight="1">
      <c r="A63" s="510"/>
      <c r="B63" s="42"/>
      <c r="C63" s="42"/>
      <c r="D63" s="42"/>
      <c r="E63" s="42"/>
      <c r="F63" s="42"/>
      <c r="G63" s="510"/>
      <c r="H63" s="21">
        <v>423911</v>
      </c>
      <c r="I63" s="22" t="s">
        <v>63</v>
      </c>
      <c r="J63" s="23">
        <v>0</v>
      </c>
      <c r="K63" s="23"/>
      <c r="L63" s="231">
        <f t="shared" si="0"/>
        <v>0</v>
      </c>
    </row>
    <row r="64" spans="1:12" ht="63.75" hidden="1" customHeight="1" thickBot="1">
      <c r="A64" s="503"/>
      <c r="B64" s="42"/>
      <c r="C64" s="42"/>
      <c r="D64" s="42"/>
      <c r="E64" s="42"/>
      <c r="F64" s="42"/>
      <c r="G64" s="510"/>
      <c r="H64" s="21">
        <v>423911</v>
      </c>
      <c r="I64" s="22" t="s">
        <v>64</v>
      </c>
      <c r="J64" s="23">
        <v>0</v>
      </c>
      <c r="K64" s="23"/>
      <c r="L64" s="8">
        <f t="shared" si="0"/>
        <v>0</v>
      </c>
    </row>
    <row r="65" spans="1:12" ht="16.5" thickBot="1">
      <c r="A65" s="502">
        <v>9</v>
      </c>
      <c r="B65" s="36"/>
      <c r="C65" s="36"/>
      <c r="D65" s="36"/>
      <c r="E65" s="36"/>
      <c r="F65" s="36"/>
      <c r="G65" s="502">
        <v>229</v>
      </c>
      <c r="H65" s="13">
        <v>424</v>
      </c>
      <c r="I65" s="206" t="s">
        <v>25</v>
      </c>
      <c r="J65" s="15">
        <f>J66+J67</f>
        <v>100000</v>
      </c>
      <c r="K65" s="218">
        <f>K66+K67</f>
        <v>0</v>
      </c>
      <c r="L65" s="15">
        <f>L66+L67</f>
        <v>100000</v>
      </c>
    </row>
    <row r="66" spans="1:12" ht="16.5" thickBot="1">
      <c r="A66" s="510"/>
      <c r="B66" s="234"/>
      <c r="C66" s="234"/>
      <c r="D66" s="234"/>
      <c r="E66" s="234"/>
      <c r="F66" s="234"/>
      <c r="G66" s="510"/>
      <c r="H66" s="17">
        <v>424221</v>
      </c>
      <c r="I66" s="10" t="s">
        <v>10</v>
      </c>
      <c r="J66" s="282">
        <v>100000</v>
      </c>
      <c r="K66" s="11"/>
      <c r="L66" s="282">
        <f t="shared" ref="L66" si="1">SUM(J66+K66)</f>
        <v>100000</v>
      </c>
    </row>
    <row r="67" spans="1:12" ht="32.25" hidden="1" thickBot="1">
      <c r="A67" s="503"/>
      <c r="B67" s="42"/>
      <c r="C67" s="42"/>
      <c r="D67" s="42"/>
      <c r="E67" s="42"/>
      <c r="F67" s="42"/>
      <c r="G67" s="503"/>
      <c r="H67" s="9">
        <v>424911</v>
      </c>
      <c r="I67" s="266" t="s">
        <v>65</v>
      </c>
      <c r="J67" s="265">
        <v>0</v>
      </c>
      <c r="K67" s="265"/>
      <c r="L67" s="8">
        <f t="shared" si="0"/>
        <v>0</v>
      </c>
    </row>
    <row r="68" spans="1:12" ht="16.5" thickBot="1">
      <c r="A68" s="500">
        <v>10</v>
      </c>
      <c r="B68" s="40"/>
      <c r="C68" s="40"/>
      <c r="D68" s="40"/>
      <c r="E68" s="40"/>
      <c r="F68" s="40"/>
      <c r="G68" s="500">
        <v>230</v>
      </c>
      <c r="H68" s="13">
        <v>425</v>
      </c>
      <c r="I68" s="14" t="s">
        <v>11</v>
      </c>
      <c r="J68" s="15">
        <f>SUM(J69:J74)</f>
        <v>920000</v>
      </c>
      <c r="K68" s="15">
        <f>SUM(K69:K74)</f>
        <v>0</v>
      </c>
      <c r="L68" s="15">
        <f>SUM(L69:L74)</f>
        <v>920000</v>
      </c>
    </row>
    <row r="69" spans="1:12" ht="15.75">
      <c r="A69" s="509"/>
      <c r="B69" s="43"/>
      <c r="C69" s="43"/>
      <c r="D69" s="43"/>
      <c r="E69" s="43"/>
      <c r="F69" s="43"/>
      <c r="G69" s="509"/>
      <c r="H69" s="28">
        <v>425113</v>
      </c>
      <c r="I69" s="29" t="s">
        <v>193</v>
      </c>
      <c r="J69" s="25">
        <v>200000</v>
      </c>
      <c r="K69" s="47"/>
      <c r="L69" s="58">
        <f t="shared" si="0"/>
        <v>200000</v>
      </c>
    </row>
    <row r="70" spans="1:12" ht="31.5">
      <c r="A70" s="509"/>
      <c r="B70" s="43"/>
      <c r="C70" s="43"/>
      <c r="D70" s="43"/>
      <c r="E70" s="43"/>
      <c r="F70" s="43"/>
      <c r="G70" s="509"/>
      <c r="H70" s="1">
        <v>425191</v>
      </c>
      <c r="I70" s="24" t="s">
        <v>227</v>
      </c>
      <c r="J70" s="297">
        <v>290000</v>
      </c>
      <c r="K70" s="301">
        <v>0</v>
      </c>
      <c r="L70" s="231">
        <f t="shared" si="0"/>
        <v>290000</v>
      </c>
    </row>
    <row r="71" spans="1:12" ht="48.75" customHeight="1">
      <c r="A71" s="509"/>
      <c r="B71" s="43"/>
      <c r="C71" s="43"/>
      <c r="D71" s="43"/>
      <c r="E71" s="43"/>
      <c r="F71" s="43"/>
      <c r="G71" s="509"/>
      <c r="H71" s="302">
        <v>425219</v>
      </c>
      <c r="I71" s="24" t="s">
        <v>259</v>
      </c>
      <c r="J71" s="297">
        <v>150000</v>
      </c>
      <c r="K71" s="301"/>
      <c r="L71" s="11">
        <f t="shared" si="0"/>
        <v>150000</v>
      </c>
    </row>
    <row r="72" spans="1:12" ht="51" customHeight="1">
      <c r="A72" s="509"/>
      <c r="B72" s="43"/>
      <c r="C72" s="43"/>
      <c r="D72" s="43"/>
      <c r="E72" s="43"/>
      <c r="F72" s="43"/>
      <c r="G72" s="509"/>
      <c r="H72" s="305">
        <v>425222</v>
      </c>
      <c r="I72" s="304" t="s">
        <v>66</v>
      </c>
      <c r="J72" s="297">
        <v>100000</v>
      </c>
      <c r="K72" s="303"/>
      <c r="L72" s="299">
        <f t="shared" si="0"/>
        <v>100000</v>
      </c>
    </row>
    <row r="73" spans="1:12" ht="67.5" customHeight="1">
      <c r="A73" s="509"/>
      <c r="B73" s="43"/>
      <c r="C73" s="43"/>
      <c r="D73" s="43"/>
      <c r="E73" s="43"/>
      <c r="F73" s="43"/>
      <c r="G73" s="509"/>
      <c r="H73" s="302">
        <v>425262</v>
      </c>
      <c r="I73" s="5" t="s">
        <v>171</v>
      </c>
      <c r="J73" s="297">
        <v>150000</v>
      </c>
      <c r="K73" s="301"/>
      <c r="L73" s="299">
        <f t="shared" si="0"/>
        <v>150000</v>
      </c>
    </row>
    <row r="74" spans="1:12" ht="48" customHeight="1" thickBot="1">
      <c r="A74" s="501"/>
      <c r="B74" s="41"/>
      <c r="C74" s="41"/>
      <c r="D74" s="41"/>
      <c r="E74" s="41"/>
      <c r="F74" s="41"/>
      <c r="G74" s="501"/>
      <c r="H74" s="3">
        <v>425281</v>
      </c>
      <c r="I74" s="283" t="s">
        <v>67</v>
      </c>
      <c r="J74" s="4">
        <v>30000</v>
      </c>
      <c r="K74" s="45"/>
      <c r="L74" s="265">
        <f t="shared" si="0"/>
        <v>30000</v>
      </c>
    </row>
    <row r="75" spans="1:12" ht="16.5" thickBot="1">
      <c r="A75" s="502">
        <v>11</v>
      </c>
      <c r="B75" s="61"/>
      <c r="C75" s="61"/>
      <c r="D75" s="61"/>
      <c r="E75" s="61"/>
      <c r="F75" s="61"/>
      <c r="G75" s="502">
        <v>231</v>
      </c>
      <c r="H75" s="70">
        <v>426</v>
      </c>
      <c r="I75" s="14" t="s">
        <v>12</v>
      </c>
      <c r="J75" s="15">
        <f>SUM(J76:J85)</f>
        <v>775000</v>
      </c>
      <c r="K75" s="15">
        <f>SUM(K76:K85)</f>
        <v>0</v>
      </c>
      <c r="L75" s="15">
        <f>SUM(L76:L85)</f>
        <v>775000</v>
      </c>
    </row>
    <row r="76" spans="1:12" ht="48" customHeight="1">
      <c r="A76" s="510"/>
      <c r="B76" s="44"/>
      <c r="C76" s="44"/>
      <c r="D76" s="44"/>
      <c r="E76" s="44"/>
      <c r="F76" s="44"/>
      <c r="G76" s="510"/>
      <c r="H76" s="71">
        <v>426111</v>
      </c>
      <c r="I76" s="18" t="s">
        <v>68</v>
      </c>
      <c r="J76" s="19">
        <v>80000</v>
      </c>
      <c r="K76" s="19"/>
      <c r="L76" s="282">
        <f t="shared" si="0"/>
        <v>80000</v>
      </c>
    </row>
    <row r="77" spans="1:12" ht="63" customHeight="1">
      <c r="A77" s="510"/>
      <c r="B77" s="44"/>
      <c r="C77" s="44"/>
      <c r="D77" s="44"/>
      <c r="E77" s="44"/>
      <c r="F77" s="44"/>
      <c r="G77" s="510"/>
      <c r="H77" s="72">
        <v>426131</v>
      </c>
      <c r="I77" s="22" t="s">
        <v>69</v>
      </c>
      <c r="J77" s="23">
        <v>50000</v>
      </c>
      <c r="K77" s="23">
        <v>0</v>
      </c>
      <c r="L77" s="231">
        <f t="shared" si="0"/>
        <v>50000</v>
      </c>
    </row>
    <row r="78" spans="1:12" ht="47.25">
      <c r="A78" s="510"/>
      <c r="B78" s="44"/>
      <c r="C78" s="44"/>
      <c r="D78" s="44"/>
      <c r="E78" s="44"/>
      <c r="F78" s="44"/>
      <c r="G78" s="510"/>
      <c r="H78" s="72">
        <v>426311</v>
      </c>
      <c r="I78" s="22" t="s">
        <v>70</v>
      </c>
      <c r="J78" s="23">
        <v>100000</v>
      </c>
      <c r="K78" s="23"/>
      <c r="L78" s="11">
        <f t="shared" si="0"/>
        <v>100000</v>
      </c>
    </row>
    <row r="79" spans="1:12" ht="45.75" customHeight="1">
      <c r="A79" s="510"/>
      <c r="B79" s="44"/>
      <c r="C79" s="44"/>
      <c r="D79" s="44"/>
      <c r="E79" s="44"/>
      <c r="F79" s="44"/>
      <c r="G79" s="510"/>
      <c r="H79" s="72">
        <v>426411</v>
      </c>
      <c r="I79" s="22" t="s">
        <v>71</v>
      </c>
      <c r="J79" s="23">
        <v>190000</v>
      </c>
      <c r="K79" s="23"/>
      <c r="L79" s="299">
        <f t="shared" si="0"/>
        <v>190000</v>
      </c>
    </row>
    <row r="80" spans="1:12" ht="17.25" customHeight="1">
      <c r="A80" s="510"/>
      <c r="B80" s="44"/>
      <c r="C80" s="44"/>
      <c r="D80" s="44"/>
      <c r="E80" s="44"/>
      <c r="F80" s="44"/>
      <c r="G80" s="510"/>
      <c r="H80" s="72">
        <v>426413</v>
      </c>
      <c r="I80" s="22" t="s">
        <v>72</v>
      </c>
      <c r="J80" s="23">
        <v>30000</v>
      </c>
      <c r="K80" s="23"/>
      <c r="L80" s="299">
        <f t="shared" si="0"/>
        <v>30000</v>
      </c>
    </row>
    <row r="81" spans="1:12" ht="32.25" customHeight="1">
      <c r="A81" s="510"/>
      <c r="B81" s="44"/>
      <c r="C81" s="44"/>
      <c r="D81" s="44"/>
      <c r="E81" s="44"/>
      <c r="F81" s="44"/>
      <c r="G81" s="510"/>
      <c r="H81" s="293">
        <v>426491</v>
      </c>
      <c r="I81" s="294" t="s">
        <v>73</v>
      </c>
      <c r="J81" s="295">
        <v>30000</v>
      </c>
      <c r="K81" s="295"/>
      <c r="L81" s="231">
        <f t="shared" si="0"/>
        <v>30000</v>
      </c>
    </row>
    <row r="82" spans="1:12" ht="32.25" hidden="1" customHeight="1">
      <c r="A82" s="510"/>
      <c r="B82" s="183"/>
      <c r="C82" s="183"/>
      <c r="D82" s="183"/>
      <c r="E82" s="183"/>
      <c r="F82" s="183"/>
      <c r="G82" s="510"/>
      <c r="H82" s="293">
        <v>426621</v>
      </c>
      <c r="I82" s="294" t="s">
        <v>13</v>
      </c>
      <c r="J82" s="295">
        <v>0</v>
      </c>
      <c r="K82" s="231"/>
      <c r="L82" s="231">
        <f>SUM(J82+K82)</f>
        <v>0</v>
      </c>
    </row>
    <row r="83" spans="1:12" ht="17.25" customHeight="1">
      <c r="A83" s="510"/>
      <c r="B83" s="44"/>
      <c r="C83" s="44"/>
      <c r="D83" s="44"/>
      <c r="E83" s="44"/>
      <c r="F83" s="44"/>
      <c r="G83" s="510"/>
      <c r="H83" s="293">
        <v>426811</v>
      </c>
      <c r="I83" s="306" t="s">
        <v>74</v>
      </c>
      <c r="J83" s="307">
        <v>80000</v>
      </c>
      <c r="K83" s="231"/>
      <c r="L83" s="231">
        <f t="shared" si="0"/>
        <v>80000</v>
      </c>
    </row>
    <row r="84" spans="1:12" ht="31.5" customHeight="1">
      <c r="A84" s="510"/>
      <c r="B84" s="44"/>
      <c r="C84" s="44"/>
      <c r="D84" s="44"/>
      <c r="E84" s="44"/>
      <c r="F84" s="44"/>
      <c r="G84" s="510"/>
      <c r="H84" s="293">
        <v>426911</v>
      </c>
      <c r="I84" s="294" t="s">
        <v>75</v>
      </c>
      <c r="J84" s="231">
        <v>150000</v>
      </c>
      <c r="K84" s="307"/>
      <c r="L84" s="300">
        <f t="shared" si="0"/>
        <v>150000</v>
      </c>
    </row>
    <row r="85" spans="1:12" ht="30.75" customHeight="1" thickBot="1">
      <c r="A85" s="503"/>
      <c r="B85" s="44"/>
      <c r="C85" s="44"/>
      <c r="D85" s="44"/>
      <c r="E85" s="44"/>
      <c r="F85" s="44"/>
      <c r="G85" s="503"/>
      <c r="H85" s="194">
        <v>426913</v>
      </c>
      <c r="I85" s="309" t="s">
        <v>76</v>
      </c>
      <c r="J85" s="265">
        <v>65000</v>
      </c>
      <c r="K85" s="265"/>
      <c r="L85" s="265">
        <f t="shared" si="0"/>
        <v>65000</v>
      </c>
    </row>
    <row r="86" spans="1:12" ht="30.75" customHeight="1" thickBot="1">
      <c r="A86" s="502">
        <v>12</v>
      </c>
      <c r="B86" s="253"/>
      <c r="C86" s="253"/>
      <c r="D86" s="253"/>
      <c r="E86" s="253"/>
      <c r="F86" s="253"/>
      <c r="G86" s="502">
        <v>232</v>
      </c>
      <c r="H86" s="13">
        <v>444</v>
      </c>
      <c r="I86" s="312" t="s">
        <v>161</v>
      </c>
      <c r="J86" s="311">
        <f>+J87</f>
        <v>10000</v>
      </c>
      <c r="K86" s="311">
        <f>+K87</f>
        <v>0</v>
      </c>
      <c r="L86" s="310">
        <f>+L87</f>
        <v>10000</v>
      </c>
    </row>
    <row r="87" spans="1:12" ht="20.25" customHeight="1" thickBot="1">
      <c r="A87" s="503"/>
      <c r="B87" s="252"/>
      <c r="C87" s="252"/>
      <c r="D87" s="252"/>
      <c r="E87" s="252"/>
      <c r="F87" s="252"/>
      <c r="G87" s="503"/>
      <c r="H87" s="280">
        <v>444211</v>
      </c>
      <c r="I87" s="314" t="s">
        <v>160</v>
      </c>
      <c r="J87" s="261">
        <v>10000</v>
      </c>
      <c r="K87" s="261"/>
      <c r="L87" s="261">
        <f t="shared" ref="L87" si="2">SUM(J87+K87)</f>
        <v>10000</v>
      </c>
    </row>
    <row r="88" spans="1:12" ht="30.75" customHeight="1" thickBot="1">
      <c r="A88" s="502">
        <v>12</v>
      </c>
      <c r="B88" s="61"/>
      <c r="C88" s="61"/>
      <c r="D88" s="61"/>
      <c r="E88" s="61"/>
      <c r="F88" s="61"/>
      <c r="G88" s="502">
        <v>233</v>
      </c>
      <c r="H88" s="198">
        <v>465</v>
      </c>
      <c r="I88" s="313" t="s">
        <v>83</v>
      </c>
      <c r="J88" s="218">
        <f>+J89</f>
        <v>1372279</v>
      </c>
      <c r="K88" s="311">
        <f>+K89</f>
        <v>0</v>
      </c>
      <c r="L88" s="310">
        <f>+L89</f>
        <v>1372279</v>
      </c>
    </row>
    <row r="89" spans="1:12" ht="20.25" customHeight="1" thickBot="1">
      <c r="A89" s="503"/>
      <c r="B89" s="62"/>
      <c r="C89" s="62"/>
      <c r="D89" s="62"/>
      <c r="E89" s="62"/>
      <c r="F89" s="62"/>
      <c r="G89" s="503"/>
      <c r="H89" s="56">
        <v>465112</v>
      </c>
      <c r="I89" s="314" t="s">
        <v>84</v>
      </c>
      <c r="J89" s="261">
        <v>1372279</v>
      </c>
      <c r="K89" s="261"/>
      <c r="L89" s="262">
        <f t="shared" si="0"/>
        <v>1372279</v>
      </c>
    </row>
    <row r="90" spans="1:12" ht="16.5" thickBot="1">
      <c r="A90" s="502">
        <v>13</v>
      </c>
      <c r="B90" s="36"/>
      <c r="C90" s="36"/>
      <c r="D90" s="36"/>
      <c r="E90" s="36"/>
      <c r="F90" s="36"/>
      <c r="G90" s="502">
        <v>234</v>
      </c>
      <c r="H90" s="13">
        <v>482</v>
      </c>
      <c r="I90" s="49" t="s">
        <v>14</v>
      </c>
      <c r="J90" s="50">
        <f>SUM(J91:J94)</f>
        <v>55000</v>
      </c>
      <c r="K90" s="50">
        <f>SUM(K91:K94)</f>
        <v>0</v>
      </c>
      <c r="L90" s="218">
        <f>SUM(L91:L94)</f>
        <v>55000</v>
      </c>
    </row>
    <row r="91" spans="1:12" ht="15.75">
      <c r="A91" s="510"/>
      <c r="B91" s="42"/>
      <c r="C91" s="42"/>
      <c r="D91" s="42"/>
      <c r="E91" s="42"/>
      <c r="F91" s="42"/>
      <c r="G91" s="510"/>
      <c r="H91" s="71">
        <v>482131</v>
      </c>
      <c r="I91" s="18" t="s">
        <v>36</v>
      </c>
      <c r="J91" s="19">
        <v>25000</v>
      </c>
      <c r="K91" s="25"/>
      <c r="L91" s="282">
        <f t="shared" si="0"/>
        <v>25000</v>
      </c>
    </row>
    <row r="92" spans="1:12" ht="15.75">
      <c r="A92" s="510"/>
      <c r="B92" s="44"/>
      <c r="C92" s="44"/>
      <c r="D92" s="44"/>
      <c r="E92" s="44"/>
      <c r="F92" s="44"/>
      <c r="G92" s="510"/>
      <c r="H92" s="293">
        <v>482211</v>
      </c>
      <c r="I92" s="306" t="s">
        <v>260</v>
      </c>
      <c r="J92" s="295">
        <v>10000</v>
      </c>
      <c r="K92" s="297"/>
      <c r="L92" s="23">
        <f t="shared" si="0"/>
        <v>10000</v>
      </c>
    </row>
    <row r="93" spans="1:12" ht="15.75">
      <c r="A93" s="510"/>
      <c r="B93" s="44"/>
      <c r="C93" s="44"/>
      <c r="D93" s="44"/>
      <c r="E93" s="44"/>
      <c r="F93" s="44"/>
      <c r="G93" s="510"/>
      <c r="H93" s="293">
        <v>482241</v>
      </c>
      <c r="I93" s="306" t="s">
        <v>37</v>
      </c>
      <c r="J93" s="295">
        <v>4000</v>
      </c>
      <c r="K93" s="297"/>
      <c r="L93" s="231">
        <f t="shared" si="0"/>
        <v>4000</v>
      </c>
    </row>
    <row r="94" spans="1:12" ht="16.5" thickBot="1">
      <c r="A94" s="503"/>
      <c r="B94" s="44"/>
      <c r="C94" s="44"/>
      <c r="D94" s="44"/>
      <c r="E94" s="44"/>
      <c r="F94" s="44"/>
      <c r="G94" s="503"/>
      <c r="H94" s="204">
        <v>482251</v>
      </c>
      <c r="I94" s="266" t="s">
        <v>38</v>
      </c>
      <c r="J94" s="308">
        <v>16000</v>
      </c>
      <c r="K94" s="264"/>
      <c r="L94" s="265">
        <f t="shared" si="0"/>
        <v>16000</v>
      </c>
    </row>
    <row r="95" spans="1:12" ht="16.5" hidden="1" thickBot="1">
      <c r="A95" s="502">
        <v>14</v>
      </c>
      <c r="B95" s="36"/>
      <c r="C95" s="36"/>
      <c r="D95" s="36"/>
      <c r="E95" s="36"/>
      <c r="F95" s="36"/>
      <c r="G95" s="502">
        <v>253</v>
      </c>
      <c r="H95" s="48">
        <v>483</v>
      </c>
      <c r="I95" s="49" t="s">
        <v>15</v>
      </c>
      <c r="J95" s="218">
        <f>J96</f>
        <v>0</v>
      </c>
      <c r="K95" s="218">
        <f>K96</f>
        <v>0</v>
      </c>
      <c r="L95" s="15">
        <f>SUM(J95+K95)</f>
        <v>0</v>
      </c>
    </row>
    <row r="96" spans="1:12" ht="33.75" hidden="1" customHeight="1" thickBot="1">
      <c r="A96" s="503"/>
      <c r="B96" s="37"/>
      <c r="C96" s="37"/>
      <c r="D96" s="37"/>
      <c r="E96" s="37"/>
      <c r="F96" s="37"/>
      <c r="G96" s="503"/>
      <c r="H96" s="6">
        <v>483111</v>
      </c>
      <c r="I96" s="7" t="s">
        <v>77</v>
      </c>
      <c r="J96" s="8">
        <v>0</v>
      </c>
      <c r="K96" s="8"/>
      <c r="L96" s="30">
        <f t="shared" si="0"/>
        <v>0</v>
      </c>
    </row>
    <row r="97" spans="1:12" ht="16.5" thickBot="1">
      <c r="A97" s="502">
        <v>15</v>
      </c>
      <c r="B97" s="36"/>
      <c r="C97" s="36"/>
      <c r="D97" s="36"/>
      <c r="E97" s="36"/>
      <c r="F97" s="36"/>
      <c r="G97" s="502">
        <v>235</v>
      </c>
      <c r="H97" s="13">
        <v>512</v>
      </c>
      <c r="I97" s="14" t="s">
        <v>16</v>
      </c>
      <c r="J97" s="15">
        <f>SUM(J98:J102)</f>
        <v>735000</v>
      </c>
      <c r="K97" s="15">
        <f>SUM(K100:K100)</f>
        <v>0</v>
      </c>
      <c r="L97" s="15">
        <f>SUM(L98:L102)</f>
        <v>735000</v>
      </c>
    </row>
    <row r="98" spans="1:12" ht="15.75">
      <c r="A98" s="510"/>
      <c r="B98" s="271"/>
      <c r="C98" s="271"/>
      <c r="D98" s="271"/>
      <c r="E98" s="271"/>
      <c r="F98" s="271"/>
      <c r="G98" s="510"/>
      <c r="H98" s="56">
        <v>512211</v>
      </c>
      <c r="I98" s="57" t="s">
        <v>172</v>
      </c>
      <c r="J98" s="58">
        <v>170000</v>
      </c>
      <c r="K98" s="58"/>
      <c r="L98" s="282">
        <f>SUM(J98+K98)</f>
        <v>170000</v>
      </c>
    </row>
    <row r="99" spans="1:12" ht="15.75" hidden="1">
      <c r="A99" s="510"/>
      <c r="B99" s="450"/>
      <c r="C99" s="450"/>
      <c r="D99" s="450"/>
      <c r="E99" s="450"/>
      <c r="F99" s="450"/>
      <c r="G99" s="510"/>
      <c r="H99" s="461">
        <v>512212</v>
      </c>
      <c r="I99" s="22" t="s">
        <v>228</v>
      </c>
      <c r="J99" s="231">
        <v>0</v>
      </c>
      <c r="K99" s="231"/>
      <c r="L99" s="315">
        <f>SUM(J99+K99)</f>
        <v>0</v>
      </c>
    </row>
    <row r="100" spans="1:12" ht="16.5" customHeight="1">
      <c r="A100" s="510"/>
      <c r="B100" s="42"/>
      <c r="C100" s="42"/>
      <c r="D100" s="42"/>
      <c r="E100" s="42"/>
      <c r="F100" s="42"/>
      <c r="G100" s="510"/>
      <c r="H100" s="461">
        <v>512221</v>
      </c>
      <c r="I100" s="100" t="s">
        <v>39</v>
      </c>
      <c r="J100" s="299">
        <v>35000</v>
      </c>
      <c r="K100" s="231"/>
      <c r="L100" s="315">
        <f t="shared" si="0"/>
        <v>35000</v>
      </c>
    </row>
    <row r="101" spans="1:12" ht="16.5" customHeight="1">
      <c r="A101" s="450"/>
      <c r="B101" s="451"/>
      <c r="C101" s="451"/>
      <c r="D101" s="451"/>
      <c r="E101" s="451"/>
      <c r="F101" s="451"/>
      <c r="G101" s="451"/>
      <c r="H101" s="380">
        <v>512222</v>
      </c>
      <c r="I101" s="100" t="s">
        <v>229</v>
      </c>
      <c r="J101" s="299">
        <v>30000</v>
      </c>
      <c r="K101" s="231"/>
      <c r="L101" s="231">
        <f t="shared" si="0"/>
        <v>30000</v>
      </c>
    </row>
    <row r="102" spans="1:12" ht="16.5" customHeight="1" thickBot="1">
      <c r="A102" s="450"/>
      <c r="B102" s="451"/>
      <c r="C102" s="451"/>
      <c r="D102" s="451"/>
      <c r="E102" s="451"/>
      <c r="F102" s="451"/>
      <c r="G102" s="451"/>
      <c r="H102" s="462">
        <v>512631</v>
      </c>
      <c r="I102" s="381" t="s">
        <v>225</v>
      </c>
      <c r="J102" s="265">
        <v>500000</v>
      </c>
      <c r="K102" s="8"/>
      <c r="L102" s="11">
        <f t="shared" si="0"/>
        <v>500000</v>
      </c>
    </row>
    <row r="103" spans="1:12" ht="16.5" thickBot="1">
      <c r="A103" s="53"/>
      <c r="B103" s="63"/>
      <c r="C103" s="63"/>
      <c r="D103" s="63"/>
      <c r="E103" s="63"/>
      <c r="F103" s="63"/>
      <c r="G103" s="54"/>
      <c r="H103" s="54"/>
      <c r="I103" s="14" t="s">
        <v>18</v>
      </c>
      <c r="J103" s="15">
        <f>SUM(J15+J18+J22+J27+J29+J31+J50+J54+J65+J68+J75+J86+J88+J90+J95+J97)</f>
        <v>20040333</v>
      </c>
      <c r="K103" s="15">
        <f>SUM(K15+K18+K22+K27+K29+K31+K50+K54+K65+K68+K75+K88+K90+K95+K97)</f>
        <v>37000</v>
      </c>
      <c r="L103" s="15">
        <f>SUM(L15+L18+L22+L27+L29+L31+L50+L54+L65+L68+L75+L86+L88+L90+L95+L97)</f>
        <v>20077333</v>
      </c>
    </row>
    <row r="104" spans="1:12" ht="15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1:12" ht="15.75" hidden="1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7.25" hidden="1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1:12" ht="19.5" hidden="1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2" ht="15.75" customHeight="1">
      <c r="A108" s="559" t="s">
        <v>226</v>
      </c>
      <c r="B108" s="559"/>
      <c r="C108" s="559"/>
      <c r="D108" s="559"/>
      <c r="E108" s="559"/>
      <c r="F108" s="559"/>
      <c r="G108" s="559"/>
      <c r="H108" s="559"/>
      <c r="I108" s="559"/>
      <c r="J108" s="559"/>
      <c r="K108" s="559"/>
      <c r="L108" s="559"/>
    </row>
    <row r="109" spans="1:12" ht="113.25" customHeight="1" thickBot="1">
      <c r="A109" s="555"/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</row>
    <row r="110" spans="1:12" ht="15" customHeight="1">
      <c r="A110" s="497" t="s">
        <v>20</v>
      </c>
      <c r="B110" s="504" t="s">
        <v>85</v>
      </c>
      <c r="C110" s="504" t="s">
        <v>86</v>
      </c>
      <c r="D110" s="512" t="s">
        <v>96</v>
      </c>
      <c r="E110" s="517" t="s">
        <v>97</v>
      </c>
      <c r="F110" s="517" t="s">
        <v>91</v>
      </c>
      <c r="G110" s="519" t="s">
        <v>87</v>
      </c>
      <c r="H110" s="519" t="s">
        <v>88</v>
      </c>
      <c r="I110" s="497" t="s">
        <v>0</v>
      </c>
      <c r="J110" s="497" t="s">
        <v>1</v>
      </c>
      <c r="K110" s="497" t="s">
        <v>21</v>
      </c>
      <c r="L110" s="497" t="s">
        <v>22</v>
      </c>
    </row>
    <row r="111" spans="1:12" ht="28.5" customHeight="1" thickBot="1">
      <c r="A111" s="499"/>
      <c r="B111" s="505"/>
      <c r="C111" s="505"/>
      <c r="D111" s="513"/>
      <c r="E111" s="518"/>
      <c r="F111" s="518"/>
      <c r="G111" s="520"/>
      <c r="H111" s="520"/>
      <c r="I111" s="499"/>
      <c r="J111" s="498"/>
      <c r="K111" s="498"/>
      <c r="L111" s="498"/>
    </row>
    <row r="112" spans="1:12" ht="45.75" customHeight="1" thickBot="1">
      <c r="A112" s="498"/>
      <c r="B112" s="511"/>
      <c r="C112" s="511"/>
      <c r="D112" s="514"/>
      <c r="E112" s="521"/>
      <c r="F112" s="521"/>
      <c r="G112" s="522"/>
      <c r="H112" s="522"/>
      <c r="I112" s="498"/>
      <c r="J112" s="33" t="s">
        <v>23</v>
      </c>
      <c r="K112" s="33" t="s">
        <v>24</v>
      </c>
      <c r="L112" s="33"/>
    </row>
    <row r="113" spans="1:12" ht="76.5" customHeight="1" thickBot="1">
      <c r="A113" s="35"/>
      <c r="B113" s="67" t="s">
        <v>233</v>
      </c>
      <c r="C113" s="67" t="s">
        <v>89</v>
      </c>
      <c r="D113" s="69" t="s">
        <v>93</v>
      </c>
      <c r="E113" s="466" t="s">
        <v>234</v>
      </c>
      <c r="F113" s="68" t="s">
        <v>92</v>
      </c>
      <c r="G113" s="74"/>
      <c r="H113" s="75"/>
      <c r="I113" s="73"/>
      <c r="J113" s="33"/>
      <c r="K113" s="33"/>
      <c r="L113" s="33"/>
    </row>
    <row r="114" spans="1:12" ht="18.75" customHeight="1" thickBot="1">
      <c r="A114" s="502">
        <v>1</v>
      </c>
      <c r="B114" s="36"/>
      <c r="C114" s="36"/>
      <c r="D114" s="36"/>
      <c r="E114" s="36"/>
      <c r="F114" s="36"/>
      <c r="G114" s="502">
        <v>236</v>
      </c>
      <c r="H114" s="13">
        <v>421</v>
      </c>
      <c r="I114" s="14" t="s">
        <v>5</v>
      </c>
      <c r="J114" s="15">
        <f>SUM(J115:J116)</f>
        <v>1240000</v>
      </c>
      <c r="K114" s="15">
        <f>SUM(K115:K115)</f>
        <v>0</v>
      </c>
      <c r="L114" s="15">
        <f>SUM(L115:L116)</f>
        <v>1240000</v>
      </c>
    </row>
    <row r="115" spans="1:12" ht="47.25" customHeight="1">
      <c r="A115" s="510"/>
      <c r="B115" s="271"/>
      <c r="C115" s="271"/>
      <c r="D115" s="271"/>
      <c r="E115" s="271"/>
      <c r="F115" s="271"/>
      <c r="G115" s="510"/>
      <c r="H115" s="56">
        <v>421523</v>
      </c>
      <c r="I115" s="294" t="s">
        <v>56</v>
      </c>
      <c r="J115" s="282">
        <v>40000</v>
      </c>
      <c r="K115" s="59"/>
      <c r="L115" s="58">
        <f>SUM(J115+K115)</f>
        <v>40000</v>
      </c>
    </row>
    <row r="116" spans="1:12" ht="16.5" thickBot="1">
      <c r="A116" s="272"/>
      <c r="B116" s="272"/>
      <c r="C116" s="273"/>
      <c r="D116" s="272"/>
      <c r="E116" s="271"/>
      <c r="F116" s="272"/>
      <c r="G116" s="272"/>
      <c r="H116" s="204">
        <v>421626</v>
      </c>
      <c r="I116" s="266" t="s">
        <v>145</v>
      </c>
      <c r="J116" s="11">
        <v>1200000</v>
      </c>
      <c r="K116" s="264"/>
      <c r="L116" s="265">
        <f>SUM(J116+K116)</f>
        <v>1200000</v>
      </c>
    </row>
    <row r="117" spans="1:12" ht="16.5" thickBot="1">
      <c r="A117" s="274"/>
      <c r="B117" s="274"/>
      <c r="C117" s="275"/>
      <c r="D117" s="274"/>
      <c r="E117" s="347"/>
      <c r="F117" s="274"/>
      <c r="G117" s="274">
        <v>237</v>
      </c>
      <c r="H117" s="48">
        <v>422</v>
      </c>
      <c r="I117" s="49" t="s">
        <v>208</v>
      </c>
      <c r="J117" s="218">
        <f>SUM(J118:J121)</f>
        <v>70000</v>
      </c>
      <c r="K117" s="50"/>
      <c r="L117" s="50">
        <f>SUM(L118:L121)</f>
        <v>70000</v>
      </c>
    </row>
    <row r="118" spans="1:12" ht="31.5">
      <c r="A118" s="274"/>
      <c r="B118" s="274"/>
      <c r="C118" s="275"/>
      <c r="D118" s="274"/>
      <c r="E118" s="274"/>
      <c r="F118" s="274"/>
      <c r="G118" s="274"/>
      <c r="H118" s="17">
        <v>422111</v>
      </c>
      <c r="I118" s="10" t="s">
        <v>209</v>
      </c>
      <c r="J118" s="11">
        <v>20000</v>
      </c>
      <c r="K118" s="11"/>
      <c r="L118" s="11">
        <f>J118+K118</f>
        <v>20000</v>
      </c>
    </row>
    <row r="119" spans="1:12" ht="31.5">
      <c r="A119" s="274"/>
      <c r="B119" s="274"/>
      <c r="C119" s="275"/>
      <c r="D119" s="274"/>
      <c r="E119" s="274"/>
      <c r="F119" s="274"/>
      <c r="G119" s="274"/>
      <c r="H119" s="178">
        <v>422121</v>
      </c>
      <c r="I119" s="306" t="s">
        <v>210</v>
      </c>
      <c r="J119" s="231">
        <v>20000</v>
      </c>
      <c r="K119" s="231"/>
      <c r="L119" s="231">
        <f>J119+K119</f>
        <v>20000</v>
      </c>
    </row>
    <row r="120" spans="1:12" ht="31.5">
      <c r="A120" s="274"/>
      <c r="B120" s="274"/>
      <c r="C120" s="275"/>
      <c r="D120" s="274"/>
      <c r="E120" s="274"/>
      <c r="F120" s="274"/>
      <c r="G120" s="274"/>
      <c r="H120" s="21">
        <v>422199</v>
      </c>
      <c r="I120" s="309" t="s">
        <v>211</v>
      </c>
      <c r="J120" s="231">
        <v>10000</v>
      </c>
      <c r="K120" s="231"/>
      <c r="L120" s="231">
        <f>J120+K120</f>
        <v>10000</v>
      </c>
    </row>
    <row r="121" spans="1:12" ht="32.25" thickBot="1">
      <c r="A121" s="274"/>
      <c r="B121" s="274"/>
      <c r="C121" s="275"/>
      <c r="D121" s="274"/>
      <c r="E121" s="274"/>
      <c r="F121" s="274"/>
      <c r="G121" s="274"/>
      <c r="H121" s="177">
        <v>422211</v>
      </c>
      <c r="I121" s="266" t="s">
        <v>212</v>
      </c>
      <c r="J121" s="11">
        <v>20000</v>
      </c>
      <c r="K121" s="8"/>
      <c r="L121" s="8">
        <f>J121+K121</f>
        <v>20000</v>
      </c>
    </row>
    <row r="122" spans="1:12" ht="16.5" thickBot="1">
      <c r="A122" s="502">
        <v>2</v>
      </c>
      <c r="B122" s="36"/>
      <c r="C122" s="36"/>
      <c r="D122" s="36"/>
      <c r="E122" s="36"/>
      <c r="F122" s="36"/>
      <c r="G122" s="502">
        <v>238</v>
      </c>
      <c r="H122" s="13">
        <v>423</v>
      </c>
      <c r="I122" s="14" t="s">
        <v>7</v>
      </c>
      <c r="J122" s="15">
        <f>SUM(J123:J152)</f>
        <v>5771000</v>
      </c>
      <c r="K122" s="15">
        <f>SUM(K123:K152)</f>
        <v>0</v>
      </c>
      <c r="L122" s="15">
        <f>SUM(L123:L152)</f>
        <v>5771000</v>
      </c>
    </row>
    <row r="123" spans="1:12" ht="15.75" hidden="1">
      <c r="A123" s="510"/>
      <c r="B123" s="42"/>
      <c r="C123" s="42"/>
      <c r="D123" s="42"/>
      <c r="E123" s="42"/>
      <c r="F123" s="42"/>
      <c r="G123" s="510"/>
      <c r="H123" s="316">
        <v>423321</v>
      </c>
      <c r="I123" s="350" t="s">
        <v>214</v>
      </c>
      <c r="J123" s="23">
        <v>0</v>
      </c>
      <c r="K123" s="23"/>
      <c r="L123" s="282">
        <f t="shared" ref="L123:L190" si="3">SUM(J123+K123)</f>
        <v>0</v>
      </c>
    </row>
    <row r="124" spans="1:12" ht="31.5">
      <c r="A124" s="510"/>
      <c r="B124" s="271"/>
      <c r="C124" s="271"/>
      <c r="D124" s="271"/>
      <c r="E124" s="271"/>
      <c r="F124" s="271"/>
      <c r="G124" s="510"/>
      <c r="H124" s="316">
        <v>423321</v>
      </c>
      <c r="I124" s="317" t="s">
        <v>261</v>
      </c>
      <c r="J124" s="23">
        <v>400000</v>
      </c>
      <c r="K124" s="23"/>
      <c r="L124" s="231">
        <f>J124+K124</f>
        <v>400000</v>
      </c>
    </row>
    <row r="125" spans="1:12" ht="38.25" customHeight="1">
      <c r="A125" s="510"/>
      <c r="B125" s="42"/>
      <c r="C125" s="42"/>
      <c r="D125" s="42"/>
      <c r="E125" s="42"/>
      <c r="F125" s="42"/>
      <c r="G125" s="510"/>
      <c r="H125" s="21">
        <v>423419</v>
      </c>
      <c r="I125" s="22" t="s">
        <v>215</v>
      </c>
      <c r="J125" s="23">
        <v>100000</v>
      </c>
      <c r="K125" s="23"/>
      <c r="L125" s="231">
        <f t="shared" si="3"/>
        <v>100000</v>
      </c>
    </row>
    <row r="126" spans="1:12" ht="31.5">
      <c r="A126" s="510"/>
      <c r="B126" s="42"/>
      <c r="C126" s="42"/>
      <c r="D126" s="42"/>
      <c r="E126" s="42"/>
      <c r="F126" s="42"/>
      <c r="G126" s="510"/>
      <c r="H126" s="21">
        <v>423599</v>
      </c>
      <c r="I126" s="22" t="s">
        <v>262</v>
      </c>
      <c r="J126" s="238">
        <v>110000</v>
      </c>
      <c r="K126" s="23"/>
      <c r="L126" s="231">
        <f t="shared" si="3"/>
        <v>110000</v>
      </c>
    </row>
    <row r="127" spans="1:12" ht="35.25" customHeight="1">
      <c r="A127" s="510"/>
      <c r="B127" s="491"/>
      <c r="C127" s="491"/>
      <c r="D127" s="491"/>
      <c r="E127" s="491"/>
      <c r="F127" s="491"/>
      <c r="G127" s="510"/>
      <c r="H127" s="21">
        <v>423599</v>
      </c>
      <c r="I127" s="22" t="s">
        <v>263</v>
      </c>
      <c r="J127" s="238">
        <v>110000</v>
      </c>
      <c r="K127" s="23"/>
      <c r="L127" s="231">
        <f t="shared" si="3"/>
        <v>110000</v>
      </c>
    </row>
    <row r="128" spans="1:12" ht="31.5">
      <c r="A128" s="510"/>
      <c r="B128" s="42"/>
      <c r="C128" s="42"/>
      <c r="D128" s="42"/>
      <c r="E128" s="42"/>
      <c r="F128" s="42"/>
      <c r="G128" s="510"/>
      <c r="H128" s="21">
        <v>423599</v>
      </c>
      <c r="I128" s="22" t="s">
        <v>264</v>
      </c>
      <c r="J128" s="238">
        <v>230000</v>
      </c>
      <c r="K128" s="23"/>
      <c r="L128" s="11">
        <f t="shared" si="3"/>
        <v>230000</v>
      </c>
    </row>
    <row r="129" spans="1:12" ht="15.75">
      <c r="A129" s="510"/>
      <c r="B129" s="271"/>
      <c r="C129" s="271"/>
      <c r="D129" s="271"/>
      <c r="E129" s="271"/>
      <c r="F129" s="271"/>
      <c r="G129" s="510"/>
      <c r="H129" s="21">
        <v>423599</v>
      </c>
      <c r="I129" s="22" t="s">
        <v>175</v>
      </c>
      <c r="J129" s="238">
        <v>100000</v>
      </c>
      <c r="K129" s="23"/>
      <c r="L129" s="299">
        <f t="shared" si="3"/>
        <v>100000</v>
      </c>
    </row>
    <row r="130" spans="1:12" ht="31.5">
      <c r="A130" s="510"/>
      <c r="B130" s="271"/>
      <c r="C130" s="271"/>
      <c r="D130" s="271"/>
      <c r="E130" s="271"/>
      <c r="F130" s="271"/>
      <c r="G130" s="510"/>
      <c r="H130" s="21">
        <v>423599</v>
      </c>
      <c r="I130" s="22" t="s">
        <v>176</v>
      </c>
      <c r="J130" s="238">
        <v>21000</v>
      </c>
      <c r="K130" s="23"/>
      <c r="L130" s="231">
        <f t="shared" si="3"/>
        <v>21000</v>
      </c>
    </row>
    <row r="131" spans="1:12" ht="63">
      <c r="A131" s="510"/>
      <c r="B131" s="271"/>
      <c r="C131" s="271"/>
      <c r="D131" s="271"/>
      <c r="E131" s="271"/>
      <c r="F131" s="271"/>
      <c r="G131" s="510"/>
      <c r="H131" s="21">
        <v>423599</v>
      </c>
      <c r="I131" s="203" t="s">
        <v>230</v>
      </c>
      <c r="J131" s="238">
        <v>120000</v>
      </c>
      <c r="K131" s="23"/>
      <c r="L131" s="231">
        <f t="shared" si="3"/>
        <v>120000</v>
      </c>
    </row>
    <row r="132" spans="1:12" ht="31.5">
      <c r="A132" s="510"/>
      <c r="B132" s="271"/>
      <c r="C132" s="271"/>
      <c r="D132" s="271"/>
      <c r="E132" s="271"/>
      <c r="F132" s="271"/>
      <c r="G132" s="510"/>
      <c r="H132" s="21">
        <v>423599</v>
      </c>
      <c r="I132" s="55" t="s">
        <v>79</v>
      </c>
      <c r="J132" s="467">
        <v>90000</v>
      </c>
      <c r="K132" s="23"/>
      <c r="L132" s="231">
        <f t="shared" si="3"/>
        <v>90000</v>
      </c>
    </row>
    <row r="133" spans="1:12" ht="31.5">
      <c r="A133" s="510"/>
      <c r="B133" s="271"/>
      <c r="C133" s="271"/>
      <c r="D133" s="271"/>
      <c r="E133" s="271"/>
      <c r="F133" s="271"/>
      <c r="G133" s="510"/>
      <c r="H133" s="21">
        <v>423599</v>
      </c>
      <c r="I133" s="306" t="s">
        <v>80</v>
      </c>
      <c r="J133" s="238">
        <v>60000</v>
      </c>
      <c r="K133" s="23"/>
      <c r="L133" s="11">
        <f t="shared" si="3"/>
        <v>60000</v>
      </c>
    </row>
    <row r="134" spans="1:12" ht="15.75" hidden="1">
      <c r="A134" s="510"/>
      <c r="B134" s="271"/>
      <c r="C134" s="271"/>
      <c r="D134" s="271"/>
      <c r="E134" s="271"/>
      <c r="F134" s="271"/>
      <c r="G134" s="510"/>
      <c r="H134" s="21">
        <v>423599</v>
      </c>
      <c r="I134" s="22" t="s">
        <v>81</v>
      </c>
      <c r="J134" s="238">
        <v>0</v>
      </c>
      <c r="K134" s="23"/>
      <c r="L134" s="231">
        <f t="shared" si="3"/>
        <v>0</v>
      </c>
    </row>
    <row r="135" spans="1:12" ht="31.5">
      <c r="A135" s="510"/>
      <c r="B135" s="271"/>
      <c r="C135" s="271"/>
      <c r="D135" s="271"/>
      <c r="E135" s="271"/>
      <c r="F135" s="271"/>
      <c r="G135" s="510"/>
      <c r="H135" s="21">
        <v>423599</v>
      </c>
      <c r="I135" s="22" t="s">
        <v>265</v>
      </c>
      <c r="J135" s="238">
        <v>150000</v>
      </c>
      <c r="K135" s="23"/>
      <c r="L135" s="231">
        <f t="shared" si="3"/>
        <v>150000</v>
      </c>
    </row>
    <row r="136" spans="1:12" ht="31.5" hidden="1">
      <c r="A136" s="510"/>
      <c r="B136" s="271"/>
      <c r="C136" s="271"/>
      <c r="D136" s="271"/>
      <c r="E136" s="271"/>
      <c r="F136" s="271"/>
      <c r="G136" s="510"/>
      <c r="H136" s="21">
        <v>423599</v>
      </c>
      <c r="I136" s="22" t="s">
        <v>155</v>
      </c>
      <c r="J136" s="238">
        <v>0</v>
      </c>
      <c r="K136" s="23"/>
      <c r="L136" s="299">
        <f t="shared" si="3"/>
        <v>0</v>
      </c>
    </row>
    <row r="137" spans="1:12" ht="15.75">
      <c r="A137" s="510"/>
      <c r="B137" s="442"/>
      <c r="C137" s="442"/>
      <c r="D137" s="442"/>
      <c r="E137" s="442"/>
      <c r="F137" s="442"/>
      <c r="G137" s="510"/>
      <c r="H137" s="21">
        <v>423599</v>
      </c>
      <c r="I137" s="22" t="s">
        <v>248</v>
      </c>
      <c r="J137" s="238">
        <v>450000</v>
      </c>
      <c r="K137" s="23"/>
      <c r="L137" s="299">
        <f t="shared" si="3"/>
        <v>450000</v>
      </c>
    </row>
    <row r="138" spans="1:12" ht="31.5" hidden="1">
      <c r="A138" s="510"/>
      <c r="B138" s="271"/>
      <c r="C138" s="271"/>
      <c r="D138" s="271"/>
      <c r="E138" s="271"/>
      <c r="F138" s="271"/>
      <c r="G138" s="510"/>
      <c r="H138" s="21">
        <v>423621</v>
      </c>
      <c r="I138" s="22" t="s">
        <v>177</v>
      </c>
      <c r="J138" s="23">
        <v>0</v>
      </c>
      <c r="K138" s="23"/>
      <c r="L138" s="299">
        <f t="shared" si="3"/>
        <v>0</v>
      </c>
    </row>
    <row r="139" spans="1:12" ht="31.5">
      <c r="A139" s="510"/>
      <c r="B139" s="271"/>
      <c r="C139" s="271"/>
      <c r="D139" s="271"/>
      <c r="E139" s="271"/>
      <c r="F139" s="271"/>
      <c r="G139" s="510"/>
      <c r="H139" s="21">
        <v>423621</v>
      </c>
      <c r="I139" s="22" t="s">
        <v>178</v>
      </c>
      <c r="J139" s="23">
        <v>500000</v>
      </c>
      <c r="K139" s="23"/>
      <c r="L139" s="299">
        <f t="shared" si="3"/>
        <v>500000</v>
      </c>
    </row>
    <row r="140" spans="1:12" ht="15.75">
      <c r="A140" s="510"/>
      <c r="B140" s="271"/>
      <c r="C140" s="271"/>
      <c r="D140" s="271"/>
      <c r="E140" s="271"/>
      <c r="F140" s="271"/>
      <c r="G140" s="510"/>
      <c r="H140" s="21">
        <v>423621</v>
      </c>
      <c r="I140" s="22" t="s">
        <v>267</v>
      </c>
      <c r="J140" s="23">
        <v>80000</v>
      </c>
      <c r="K140" s="23"/>
      <c r="L140" s="299">
        <f t="shared" si="3"/>
        <v>80000</v>
      </c>
    </row>
    <row r="141" spans="1:12" ht="15.75">
      <c r="A141" s="510"/>
      <c r="B141" s="491"/>
      <c r="C141" s="491"/>
      <c r="D141" s="491"/>
      <c r="E141" s="491"/>
      <c r="F141" s="491"/>
      <c r="G141" s="510"/>
      <c r="H141" s="21">
        <v>423621</v>
      </c>
      <c r="I141" s="22" t="s">
        <v>266</v>
      </c>
      <c r="J141" s="23">
        <v>50000</v>
      </c>
      <c r="K141" s="23"/>
      <c r="L141" s="299">
        <f t="shared" si="3"/>
        <v>50000</v>
      </c>
    </row>
    <row r="142" spans="1:12" ht="15.75">
      <c r="A142" s="510"/>
      <c r="B142" s="271"/>
      <c r="C142" s="271"/>
      <c r="D142" s="271"/>
      <c r="E142" s="271"/>
      <c r="F142" s="271"/>
      <c r="G142" s="510"/>
      <c r="H142" s="21">
        <v>423712</v>
      </c>
      <c r="I142" s="22" t="s">
        <v>179</v>
      </c>
      <c r="J142" s="23">
        <v>10000</v>
      </c>
      <c r="K142" s="23"/>
      <c r="L142" s="299">
        <f t="shared" si="3"/>
        <v>10000</v>
      </c>
    </row>
    <row r="143" spans="1:12" ht="15.75">
      <c r="A143" s="510"/>
      <c r="B143" s="271"/>
      <c r="C143" s="271"/>
      <c r="D143" s="271"/>
      <c r="E143" s="271"/>
      <c r="F143" s="271"/>
      <c r="G143" s="510"/>
      <c r="H143" s="21">
        <v>423712</v>
      </c>
      <c r="I143" s="22" t="s">
        <v>180</v>
      </c>
      <c r="J143" s="23">
        <v>100000</v>
      </c>
      <c r="K143" s="23"/>
      <c r="L143" s="231">
        <f t="shared" si="3"/>
        <v>100000</v>
      </c>
    </row>
    <row r="144" spans="1:12" ht="31.5">
      <c r="A144" s="510"/>
      <c r="B144" s="271"/>
      <c r="C144" s="271"/>
      <c r="D144" s="271"/>
      <c r="E144" s="271"/>
      <c r="F144" s="271"/>
      <c r="G144" s="510"/>
      <c r="H144" s="21">
        <v>423712</v>
      </c>
      <c r="I144" s="22" t="s">
        <v>181</v>
      </c>
      <c r="J144" s="23">
        <v>102400</v>
      </c>
      <c r="K144" s="23"/>
      <c r="L144" s="231">
        <f t="shared" si="3"/>
        <v>102400</v>
      </c>
    </row>
    <row r="145" spans="1:12" ht="15.75">
      <c r="A145" s="510"/>
      <c r="B145" s="440"/>
      <c r="C145" s="440"/>
      <c r="D145" s="440"/>
      <c r="E145" s="440"/>
      <c r="F145" s="440"/>
      <c r="G145" s="510"/>
      <c r="H145" s="21">
        <v>423712</v>
      </c>
      <c r="I145" s="22" t="s">
        <v>249</v>
      </c>
      <c r="J145" s="23">
        <v>37600</v>
      </c>
      <c r="K145" s="23"/>
      <c r="L145" s="11">
        <f t="shared" si="3"/>
        <v>37600</v>
      </c>
    </row>
    <row r="146" spans="1:12" ht="31.5">
      <c r="A146" s="510"/>
      <c r="B146" s="271"/>
      <c r="C146" s="271"/>
      <c r="D146" s="271"/>
      <c r="E146" s="271"/>
      <c r="F146" s="271"/>
      <c r="G146" s="510"/>
      <c r="H146" s="21">
        <v>423911</v>
      </c>
      <c r="I146" s="22" t="s">
        <v>182</v>
      </c>
      <c r="J146" s="23">
        <v>800000</v>
      </c>
      <c r="K146" s="23"/>
      <c r="L146" s="231">
        <f t="shared" si="3"/>
        <v>800000</v>
      </c>
    </row>
    <row r="147" spans="1:12" ht="31.5">
      <c r="A147" s="510"/>
      <c r="B147" s="271"/>
      <c r="C147" s="271"/>
      <c r="D147" s="271"/>
      <c r="E147" s="271"/>
      <c r="F147" s="271"/>
      <c r="G147" s="510"/>
      <c r="H147" s="21">
        <v>423911</v>
      </c>
      <c r="I147" s="22" t="s">
        <v>183</v>
      </c>
      <c r="J147" s="23">
        <v>500000</v>
      </c>
      <c r="K147" s="23"/>
      <c r="L147" s="231">
        <f t="shared" si="3"/>
        <v>500000</v>
      </c>
    </row>
    <row r="148" spans="1:12" ht="31.5">
      <c r="A148" s="510"/>
      <c r="B148" s="271"/>
      <c r="C148" s="271"/>
      <c r="D148" s="271"/>
      <c r="E148" s="271"/>
      <c r="F148" s="271"/>
      <c r="G148" s="510"/>
      <c r="H148" s="21">
        <v>423911</v>
      </c>
      <c r="I148" s="22" t="s">
        <v>184</v>
      </c>
      <c r="J148" s="23">
        <v>600000</v>
      </c>
      <c r="K148" s="23"/>
      <c r="L148" s="231">
        <f t="shared" si="3"/>
        <v>600000</v>
      </c>
    </row>
    <row r="149" spans="1:12" ht="15.75" hidden="1">
      <c r="A149" s="510"/>
      <c r="B149" s="437"/>
      <c r="C149" s="437"/>
      <c r="D149" s="437"/>
      <c r="E149" s="437"/>
      <c r="F149" s="437"/>
      <c r="G149" s="510"/>
      <c r="H149" s="21">
        <v>423911</v>
      </c>
      <c r="I149" s="22" t="s">
        <v>220</v>
      </c>
      <c r="J149" s="23">
        <v>0</v>
      </c>
      <c r="K149" s="23"/>
      <c r="L149" s="11">
        <f t="shared" si="3"/>
        <v>0</v>
      </c>
    </row>
    <row r="150" spans="1:12" ht="15.75">
      <c r="A150" s="510"/>
      <c r="B150" s="439"/>
      <c r="C150" s="439"/>
      <c r="D150" s="439"/>
      <c r="E150" s="439"/>
      <c r="F150" s="439"/>
      <c r="G150" s="510"/>
      <c r="H150" s="21">
        <v>423911</v>
      </c>
      <c r="I150" s="350" t="s">
        <v>222</v>
      </c>
      <c r="J150" s="23">
        <v>750000</v>
      </c>
      <c r="K150" s="23"/>
      <c r="L150" s="11">
        <f t="shared" si="3"/>
        <v>750000</v>
      </c>
    </row>
    <row r="151" spans="1:12" ht="31.5" hidden="1">
      <c r="A151" s="510"/>
      <c r="B151" s="271"/>
      <c r="C151" s="271"/>
      <c r="D151" s="271"/>
      <c r="E151" s="271"/>
      <c r="F151" s="271"/>
      <c r="G151" s="510"/>
      <c r="H151" s="21">
        <v>423911</v>
      </c>
      <c r="I151" s="22" t="s">
        <v>185</v>
      </c>
      <c r="J151" s="23">
        <v>0</v>
      </c>
      <c r="K151" s="23"/>
      <c r="L151" s="11">
        <f t="shared" si="3"/>
        <v>0</v>
      </c>
    </row>
    <row r="152" spans="1:12" ht="32.25" thickBot="1">
      <c r="A152" s="503"/>
      <c r="B152" s="37"/>
      <c r="C152" s="37"/>
      <c r="D152" s="37"/>
      <c r="E152" s="37"/>
      <c r="F152" s="37"/>
      <c r="G152" s="503"/>
      <c r="H152" s="204">
        <v>423911</v>
      </c>
      <c r="I152" s="266" t="s">
        <v>186</v>
      </c>
      <c r="J152" s="23">
        <v>300000</v>
      </c>
      <c r="K152" s="23"/>
      <c r="L152" s="265">
        <f t="shared" si="3"/>
        <v>300000</v>
      </c>
    </row>
    <row r="153" spans="1:12" ht="16.5" thickBot="1">
      <c r="A153" s="502">
        <v>3</v>
      </c>
      <c r="B153" s="36"/>
      <c r="C153" s="36"/>
      <c r="D153" s="36"/>
      <c r="E153" s="36"/>
      <c r="F153" s="36"/>
      <c r="G153" s="502">
        <v>239</v>
      </c>
      <c r="H153" s="319">
        <v>424</v>
      </c>
      <c r="I153" s="320" t="s">
        <v>25</v>
      </c>
      <c r="J153" s="15">
        <f>SUM(J154:J167)</f>
        <v>7750000</v>
      </c>
      <c r="K153" s="15">
        <f>SUM(K154:K167)</f>
        <v>30000</v>
      </c>
      <c r="L153" s="15">
        <f>SUM(L155:L167)</f>
        <v>7780000</v>
      </c>
    </row>
    <row r="154" spans="1:12" ht="31.5" hidden="1">
      <c r="A154" s="510"/>
      <c r="B154" s="42"/>
      <c r="C154" s="42"/>
      <c r="D154" s="42"/>
      <c r="E154" s="42"/>
      <c r="F154" s="42"/>
      <c r="G154" s="510"/>
      <c r="H154" s="56">
        <v>424221</v>
      </c>
      <c r="I154" s="490" t="s">
        <v>187</v>
      </c>
      <c r="J154" s="463">
        <v>0</v>
      </c>
      <c r="K154" s="23"/>
      <c r="L154" s="58">
        <f t="shared" si="3"/>
        <v>0</v>
      </c>
    </row>
    <row r="155" spans="1:12" ht="31.5">
      <c r="A155" s="271"/>
      <c r="B155" s="271"/>
      <c r="C155" s="271"/>
      <c r="D155" s="271"/>
      <c r="E155" s="271"/>
      <c r="F155" s="271"/>
      <c r="G155" s="271"/>
      <c r="H155" s="17">
        <v>424221</v>
      </c>
      <c r="I155" s="321" t="s">
        <v>188</v>
      </c>
      <c r="J155" s="467">
        <v>150000</v>
      </c>
      <c r="K155" s="23"/>
      <c r="L155" s="299">
        <f t="shared" si="3"/>
        <v>150000</v>
      </c>
    </row>
    <row r="156" spans="1:12" ht="31.5">
      <c r="A156" s="271"/>
      <c r="B156" s="271"/>
      <c r="C156" s="271"/>
      <c r="D156" s="271"/>
      <c r="E156" s="271"/>
      <c r="F156" s="271"/>
      <c r="G156" s="271"/>
      <c r="H156" s="21">
        <v>424221</v>
      </c>
      <c r="I156" s="55" t="s">
        <v>189</v>
      </c>
      <c r="J156" s="467">
        <v>100000</v>
      </c>
      <c r="K156" s="23"/>
      <c r="L156" s="231">
        <f t="shared" si="3"/>
        <v>100000</v>
      </c>
    </row>
    <row r="157" spans="1:12" ht="15.75">
      <c r="A157" s="465"/>
      <c r="B157" s="465"/>
      <c r="C157" s="465"/>
      <c r="D157" s="465"/>
      <c r="E157" s="465"/>
      <c r="F157" s="465"/>
      <c r="G157" s="465"/>
      <c r="H157" s="21">
        <v>424221</v>
      </c>
      <c r="I157" s="55" t="s">
        <v>231</v>
      </c>
      <c r="J157" s="467">
        <v>250000</v>
      </c>
      <c r="K157" s="23"/>
      <c r="L157" s="231">
        <f t="shared" si="3"/>
        <v>250000</v>
      </c>
    </row>
    <row r="158" spans="1:12" ht="31.5">
      <c r="A158" s="271"/>
      <c r="B158" s="271"/>
      <c r="C158" s="271"/>
      <c r="D158" s="271"/>
      <c r="E158" s="271"/>
      <c r="F158" s="271"/>
      <c r="G158" s="271"/>
      <c r="H158" s="21">
        <v>424221</v>
      </c>
      <c r="I158" s="55" t="s">
        <v>190</v>
      </c>
      <c r="J158" s="467">
        <v>100000</v>
      </c>
      <c r="K158" s="23"/>
      <c r="L158" s="231">
        <f t="shared" si="3"/>
        <v>100000</v>
      </c>
    </row>
    <row r="159" spans="1:12" ht="15.75">
      <c r="A159" s="271"/>
      <c r="B159" s="271"/>
      <c r="C159" s="271"/>
      <c r="D159" s="271"/>
      <c r="E159" s="271"/>
      <c r="F159" s="271"/>
      <c r="G159" s="271"/>
      <c r="H159" s="21">
        <v>424221</v>
      </c>
      <c r="I159" s="205" t="s">
        <v>191</v>
      </c>
      <c r="J159" s="467">
        <v>500000</v>
      </c>
      <c r="K159" s="23"/>
      <c r="L159" s="231">
        <f t="shared" si="3"/>
        <v>500000</v>
      </c>
    </row>
    <row r="160" spans="1:12" ht="31.5" hidden="1">
      <c r="A160" s="440"/>
      <c r="B160" s="440"/>
      <c r="C160" s="440"/>
      <c r="D160" s="440"/>
      <c r="E160" s="440"/>
      <c r="F160" s="440"/>
      <c r="G160" s="440"/>
      <c r="H160" s="21">
        <v>424221</v>
      </c>
      <c r="I160" s="205" t="s">
        <v>223</v>
      </c>
      <c r="J160" s="464">
        <v>0</v>
      </c>
      <c r="K160" s="23"/>
      <c r="L160" s="299">
        <f t="shared" si="3"/>
        <v>0</v>
      </c>
    </row>
    <row r="161" spans="1:12" ht="15.75" hidden="1">
      <c r="A161" s="442"/>
      <c r="B161" s="442"/>
      <c r="C161" s="442"/>
      <c r="D161" s="442"/>
      <c r="E161" s="442"/>
      <c r="F161" s="442"/>
      <c r="G161" s="442"/>
      <c r="H161" s="21">
        <v>424221</v>
      </c>
      <c r="I161" s="205" t="s">
        <v>224</v>
      </c>
      <c r="J161" s="464">
        <v>0</v>
      </c>
      <c r="K161" s="23"/>
      <c r="L161" s="231">
        <f t="shared" si="3"/>
        <v>0</v>
      </c>
    </row>
    <row r="162" spans="1:12" ht="31.5">
      <c r="A162" s="442"/>
      <c r="B162" s="442"/>
      <c r="C162" s="442"/>
      <c r="D162" s="442"/>
      <c r="E162" s="442"/>
      <c r="F162" s="442"/>
      <c r="G162" s="442"/>
      <c r="H162" s="21">
        <v>424221</v>
      </c>
      <c r="I162" s="205" t="s">
        <v>270</v>
      </c>
      <c r="J162" s="467">
        <v>500000</v>
      </c>
      <c r="K162" s="23"/>
      <c r="L162" s="300">
        <f t="shared" si="3"/>
        <v>500000</v>
      </c>
    </row>
    <row r="163" spans="1:12" ht="15.75">
      <c r="A163" s="271"/>
      <c r="B163" s="271"/>
      <c r="C163" s="271"/>
      <c r="D163" s="271"/>
      <c r="E163" s="271"/>
      <c r="F163" s="271"/>
      <c r="G163" s="271"/>
      <c r="H163" s="21">
        <v>424221</v>
      </c>
      <c r="I163" s="205" t="s">
        <v>192</v>
      </c>
      <c r="J163" s="467">
        <v>2500000</v>
      </c>
      <c r="K163" s="23"/>
      <c r="L163" s="231">
        <f t="shared" si="3"/>
        <v>2500000</v>
      </c>
    </row>
    <row r="164" spans="1:12" ht="15.75">
      <c r="A164" s="212"/>
      <c r="B164" s="212"/>
      <c r="C164" s="212"/>
      <c r="D164" s="212"/>
      <c r="E164" s="212"/>
      <c r="F164" s="212"/>
      <c r="G164" s="212"/>
      <c r="H164" s="194">
        <v>424221</v>
      </c>
      <c r="I164" s="306" t="s">
        <v>213</v>
      </c>
      <c r="J164" s="468">
        <v>3000000</v>
      </c>
      <c r="K164" s="101"/>
      <c r="L164" s="11">
        <f t="shared" si="3"/>
        <v>3000000</v>
      </c>
    </row>
    <row r="165" spans="1:12" ht="15.75">
      <c r="A165" s="483"/>
      <c r="B165" s="483"/>
      <c r="C165" s="483"/>
      <c r="D165" s="483"/>
      <c r="E165" s="483"/>
      <c r="F165" s="483"/>
      <c r="G165" s="483"/>
      <c r="H165" s="194">
        <v>424351</v>
      </c>
      <c r="I165" s="306" t="s">
        <v>253</v>
      </c>
      <c r="J165" s="489">
        <v>150000</v>
      </c>
      <c r="K165" s="231"/>
      <c r="L165" s="299">
        <f t="shared" si="3"/>
        <v>150000</v>
      </c>
    </row>
    <row r="166" spans="1:12" ht="47.25">
      <c r="A166" s="485"/>
      <c r="B166" s="485"/>
      <c r="C166" s="485"/>
      <c r="D166" s="485"/>
      <c r="E166" s="485"/>
      <c r="F166" s="485"/>
      <c r="G166" s="485"/>
      <c r="H166" s="194">
        <v>424911</v>
      </c>
      <c r="I166" s="306" t="s">
        <v>255</v>
      </c>
      <c r="J166" s="489"/>
      <c r="K166" s="11">
        <v>30000</v>
      </c>
      <c r="L166" s="299">
        <f t="shared" si="3"/>
        <v>30000</v>
      </c>
    </row>
    <row r="167" spans="1:12" ht="32.25" thickBot="1">
      <c r="A167" s="483"/>
      <c r="B167" s="483"/>
      <c r="C167" s="483"/>
      <c r="D167" s="483"/>
      <c r="E167" s="483"/>
      <c r="F167" s="483"/>
      <c r="G167" s="483"/>
      <c r="H167" s="204">
        <v>424911</v>
      </c>
      <c r="I167" s="10" t="s">
        <v>254</v>
      </c>
      <c r="J167" s="362">
        <v>500000</v>
      </c>
      <c r="K167" s="265"/>
      <c r="L167" s="265">
        <f t="shared" si="3"/>
        <v>500000</v>
      </c>
    </row>
    <row r="168" spans="1:12" ht="16.5" thickBot="1">
      <c r="A168" s="502">
        <v>4</v>
      </c>
      <c r="B168" s="36"/>
      <c r="C168" s="36"/>
      <c r="D168" s="36"/>
      <c r="E168" s="36"/>
      <c r="F168" s="36"/>
      <c r="G168" s="502">
        <v>240</v>
      </c>
      <c r="H168" s="13">
        <v>426</v>
      </c>
      <c r="I168" s="206" t="s">
        <v>12</v>
      </c>
      <c r="J168" s="220">
        <f>SUM(J169:J190)</f>
        <v>1160000</v>
      </c>
      <c r="K168" s="220">
        <f>SUM(K170:K190)</f>
        <v>355750</v>
      </c>
      <c r="L168" s="218">
        <f>SUM(L170:L190)</f>
        <v>1515750</v>
      </c>
    </row>
    <row r="169" spans="1:12" ht="31.5" hidden="1">
      <c r="A169" s="510"/>
      <c r="B169" s="271"/>
      <c r="C169" s="271"/>
      <c r="D169" s="271"/>
      <c r="E169" s="271"/>
      <c r="F169" s="271"/>
      <c r="G169" s="510"/>
      <c r="H169" s="202">
        <v>426411</v>
      </c>
      <c r="I169" s="321" t="s">
        <v>78</v>
      </c>
      <c r="J169" s="262">
        <v>0</v>
      </c>
      <c r="K169" s="262"/>
      <c r="L169" s="11">
        <f t="shared" ref="L169:L188" si="4">J169+K169</f>
        <v>0</v>
      </c>
    </row>
    <row r="170" spans="1:12" ht="31.5">
      <c r="A170" s="510"/>
      <c r="B170" s="271"/>
      <c r="C170" s="271"/>
      <c r="D170" s="271"/>
      <c r="E170" s="271"/>
      <c r="F170" s="271"/>
      <c r="G170" s="510"/>
      <c r="H170" s="21">
        <v>426411</v>
      </c>
      <c r="I170" s="318" t="s">
        <v>194</v>
      </c>
      <c r="J170" s="282">
        <v>40000</v>
      </c>
      <c r="K170" s="282"/>
      <c r="L170" s="299">
        <f t="shared" si="4"/>
        <v>40000</v>
      </c>
    </row>
    <row r="171" spans="1:12" ht="31.5">
      <c r="A171" s="510"/>
      <c r="B171" s="271"/>
      <c r="C171" s="271"/>
      <c r="D171" s="271"/>
      <c r="E171" s="271"/>
      <c r="F171" s="271"/>
      <c r="G171" s="510"/>
      <c r="H171" s="21">
        <v>426411</v>
      </c>
      <c r="I171" s="306" t="s">
        <v>271</v>
      </c>
      <c r="J171" s="23">
        <v>70000</v>
      </c>
      <c r="K171" s="23"/>
      <c r="L171" s="231">
        <f t="shared" si="4"/>
        <v>70000</v>
      </c>
    </row>
    <row r="172" spans="1:12" ht="31.5">
      <c r="A172" s="510"/>
      <c r="B172" s="483"/>
      <c r="C172" s="483"/>
      <c r="D172" s="483"/>
      <c r="E172" s="483"/>
      <c r="F172" s="483"/>
      <c r="G172" s="510"/>
      <c r="H172" s="21">
        <v>426621</v>
      </c>
      <c r="I172" s="22" t="s">
        <v>268</v>
      </c>
      <c r="J172" s="23">
        <v>100000</v>
      </c>
      <c r="K172" s="23"/>
      <c r="L172" s="231">
        <f t="shared" si="4"/>
        <v>100000</v>
      </c>
    </row>
    <row r="173" spans="1:12" ht="31.5">
      <c r="A173" s="510"/>
      <c r="B173" s="485"/>
      <c r="C173" s="485"/>
      <c r="D173" s="485"/>
      <c r="E173" s="485"/>
      <c r="F173" s="485"/>
      <c r="G173" s="510"/>
      <c r="H173" s="21">
        <v>426621</v>
      </c>
      <c r="I173" s="22" t="s">
        <v>269</v>
      </c>
      <c r="J173" s="23"/>
      <c r="K173" s="23">
        <v>355750</v>
      </c>
      <c r="L173" s="231">
        <f t="shared" si="4"/>
        <v>355750</v>
      </c>
    </row>
    <row r="174" spans="1:12" ht="31.5">
      <c r="A174" s="510"/>
      <c r="B174" s="271"/>
      <c r="C174" s="271"/>
      <c r="D174" s="271"/>
      <c r="E174" s="271"/>
      <c r="F174" s="271"/>
      <c r="G174" s="510"/>
      <c r="H174" s="21">
        <v>426821</v>
      </c>
      <c r="I174" s="22" t="s">
        <v>195</v>
      </c>
      <c r="J174" s="23">
        <v>300000</v>
      </c>
      <c r="K174" s="23"/>
      <c r="L174" s="11">
        <f t="shared" si="4"/>
        <v>300000</v>
      </c>
    </row>
    <row r="175" spans="1:12" ht="31.5">
      <c r="A175" s="510"/>
      <c r="B175" s="271"/>
      <c r="C175" s="271"/>
      <c r="D175" s="271"/>
      <c r="E175" s="271"/>
      <c r="F175" s="271"/>
      <c r="G175" s="510"/>
      <c r="H175" s="21">
        <v>426821</v>
      </c>
      <c r="I175" s="100" t="s">
        <v>196</v>
      </c>
      <c r="J175" s="23">
        <v>50000</v>
      </c>
      <c r="K175" s="23"/>
      <c r="L175" s="299">
        <f t="shared" si="4"/>
        <v>50000</v>
      </c>
    </row>
    <row r="176" spans="1:12" ht="15.75">
      <c r="A176" s="510"/>
      <c r="B176" s="271"/>
      <c r="C176" s="271"/>
      <c r="D176" s="271"/>
      <c r="E176" s="271"/>
      <c r="F176" s="271"/>
      <c r="G176" s="510"/>
      <c r="H176" s="21">
        <v>426821</v>
      </c>
      <c r="I176" s="323" t="s">
        <v>156</v>
      </c>
      <c r="J176" s="23">
        <v>50000</v>
      </c>
      <c r="K176" s="23"/>
      <c r="L176" s="299">
        <f t="shared" si="4"/>
        <v>50000</v>
      </c>
    </row>
    <row r="177" spans="1:12" ht="15.75">
      <c r="A177" s="510"/>
      <c r="B177" s="271"/>
      <c r="C177" s="271"/>
      <c r="D177" s="271"/>
      <c r="E177" s="271"/>
      <c r="F177" s="271"/>
      <c r="G177" s="510"/>
      <c r="H177" s="21">
        <v>426821</v>
      </c>
      <c r="I177" s="318" t="s">
        <v>197</v>
      </c>
      <c r="J177" s="23">
        <v>50000</v>
      </c>
      <c r="K177" s="23"/>
      <c r="L177" s="231">
        <f t="shared" si="4"/>
        <v>50000</v>
      </c>
    </row>
    <row r="178" spans="1:12" ht="15.75">
      <c r="A178" s="510"/>
      <c r="B178" s="271"/>
      <c r="C178" s="271"/>
      <c r="D178" s="271"/>
      <c r="E178" s="271"/>
      <c r="F178" s="271"/>
      <c r="G178" s="510"/>
      <c r="H178" s="21">
        <v>426821</v>
      </c>
      <c r="I178" s="323" t="s">
        <v>199</v>
      </c>
      <c r="J178" s="23">
        <v>52600</v>
      </c>
      <c r="K178" s="23"/>
      <c r="L178" s="231">
        <f t="shared" si="4"/>
        <v>52600</v>
      </c>
    </row>
    <row r="179" spans="1:12" ht="15.75">
      <c r="A179" s="510"/>
      <c r="B179" s="271"/>
      <c r="C179" s="271"/>
      <c r="D179" s="271"/>
      <c r="E179" s="271"/>
      <c r="F179" s="271"/>
      <c r="G179" s="510"/>
      <c r="H179" s="21">
        <v>426821</v>
      </c>
      <c r="I179" s="323" t="s">
        <v>200</v>
      </c>
      <c r="J179" s="23">
        <v>70000</v>
      </c>
      <c r="K179" s="23"/>
      <c r="L179" s="231">
        <f t="shared" si="4"/>
        <v>70000</v>
      </c>
    </row>
    <row r="180" spans="1:12" ht="31.5">
      <c r="A180" s="510"/>
      <c r="B180" s="271"/>
      <c r="C180" s="271"/>
      <c r="D180" s="271"/>
      <c r="E180" s="271"/>
      <c r="F180" s="271"/>
      <c r="G180" s="510"/>
      <c r="H180" s="21">
        <v>426821</v>
      </c>
      <c r="I180" s="323" t="s">
        <v>198</v>
      </c>
      <c r="J180" s="23">
        <v>20000</v>
      </c>
      <c r="K180" s="23"/>
      <c r="L180" s="11">
        <f t="shared" si="4"/>
        <v>20000</v>
      </c>
    </row>
    <row r="181" spans="1:12" ht="31.5">
      <c r="A181" s="510"/>
      <c r="B181" s="271"/>
      <c r="C181" s="271"/>
      <c r="D181" s="271"/>
      <c r="E181" s="271"/>
      <c r="F181" s="271"/>
      <c r="G181" s="510"/>
      <c r="H181" s="21">
        <v>426821</v>
      </c>
      <c r="I181" s="323" t="s">
        <v>232</v>
      </c>
      <c r="J181" s="23">
        <v>40000</v>
      </c>
      <c r="K181" s="23"/>
      <c r="L181" s="231">
        <f t="shared" si="4"/>
        <v>40000</v>
      </c>
    </row>
    <row r="182" spans="1:12" ht="31.5">
      <c r="A182" s="510"/>
      <c r="B182" s="271"/>
      <c r="C182" s="271"/>
      <c r="D182" s="271"/>
      <c r="E182" s="271"/>
      <c r="F182" s="271"/>
      <c r="G182" s="510"/>
      <c r="H182" s="21">
        <v>426821</v>
      </c>
      <c r="I182" s="323" t="s">
        <v>201</v>
      </c>
      <c r="J182" s="23">
        <v>27400</v>
      </c>
      <c r="K182" s="23"/>
      <c r="L182" s="231">
        <f t="shared" si="4"/>
        <v>27400</v>
      </c>
    </row>
    <row r="183" spans="1:12" ht="31.5">
      <c r="A183" s="510"/>
      <c r="B183" s="271"/>
      <c r="C183" s="271"/>
      <c r="D183" s="271"/>
      <c r="E183" s="271"/>
      <c r="F183" s="271"/>
      <c r="G183" s="510"/>
      <c r="H183" s="21">
        <v>426822</v>
      </c>
      <c r="I183" s="22" t="s">
        <v>202</v>
      </c>
      <c r="J183" s="23">
        <v>150000</v>
      </c>
      <c r="K183" s="23"/>
      <c r="L183" s="231">
        <f t="shared" si="4"/>
        <v>150000</v>
      </c>
    </row>
    <row r="184" spans="1:12" ht="31.5">
      <c r="A184" s="510"/>
      <c r="B184" s="271"/>
      <c r="C184" s="271"/>
      <c r="D184" s="271"/>
      <c r="E184" s="271"/>
      <c r="F184" s="271"/>
      <c r="G184" s="510"/>
      <c r="H184" s="21">
        <v>426822</v>
      </c>
      <c r="I184" s="100" t="s">
        <v>203</v>
      </c>
      <c r="J184" s="23">
        <v>10000</v>
      </c>
      <c r="K184" s="23"/>
      <c r="L184" s="231">
        <f t="shared" si="4"/>
        <v>10000</v>
      </c>
    </row>
    <row r="185" spans="1:12" ht="31.5">
      <c r="A185" s="510"/>
      <c r="B185" s="271"/>
      <c r="C185" s="271"/>
      <c r="D185" s="271"/>
      <c r="E185" s="271"/>
      <c r="F185" s="271"/>
      <c r="G185" s="510"/>
      <c r="H185" s="21">
        <v>426822</v>
      </c>
      <c r="I185" s="323" t="s">
        <v>204</v>
      </c>
      <c r="J185" s="23">
        <v>20000</v>
      </c>
      <c r="K185" s="23"/>
      <c r="L185" s="231">
        <f t="shared" si="4"/>
        <v>20000</v>
      </c>
    </row>
    <row r="186" spans="1:12" ht="15.75">
      <c r="A186" s="510"/>
      <c r="B186" s="349"/>
      <c r="C186" s="349"/>
      <c r="D186" s="349"/>
      <c r="E186" s="349"/>
      <c r="F186" s="349"/>
      <c r="G186" s="510"/>
      <c r="H186" s="21">
        <v>426822</v>
      </c>
      <c r="I186" s="322" t="s">
        <v>216</v>
      </c>
      <c r="J186" s="23">
        <v>20000</v>
      </c>
      <c r="K186" s="23"/>
      <c r="L186" s="11">
        <f t="shared" si="4"/>
        <v>20000</v>
      </c>
    </row>
    <row r="187" spans="1:12" ht="31.5">
      <c r="A187" s="510"/>
      <c r="B187" s="271"/>
      <c r="C187" s="271"/>
      <c r="D187" s="271"/>
      <c r="E187" s="271"/>
      <c r="F187" s="271"/>
      <c r="G187" s="510"/>
      <c r="H187" s="21">
        <v>426822</v>
      </c>
      <c r="I187" s="322" t="s">
        <v>205</v>
      </c>
      <c r="J187" s="23">
        <v>20000</v>
      </c>
      <c r="K187" s="23"/>
      <c r="L187" s="231">
        <f t="shared" si="4"/>
        <v>20000</v>
      </c>
    </row>
    <row r="188" spans="1:12" ht="15.75">
      <c r="A188" s="510"/>
      <c r="B188" s="271"/>
      <c r="C188" s="271"/>
      <c r="D188" s="271"/>
      <c r="E188" s="271"/>
      <c r="F188" s="271"/>
      <c r="G188" s="510"/>
      <c r="H188" s="21">
        <v>426822</v>
      </c>
      <c r="I188" s="318" t="s">
        <v>206</v>
      </c>
      <c r="J188" s="23">
        <v>40000</v>
      </c>
      <c r="K188" s="23"/>
      <c r="L188" s="231">
        <f t="shared" si="4"/>
        <v>40000</v>
      </c>
    </row>
    <row r="189" spans="1:12" ht="15.75">
      <c r="A189" s="510"/>
      <c r="B189" s="485"/>
      <c r="C189" s="485"/>
      <c r="D189" s="485"/>
      <c r="E189" s="485"/>
      <c r="F189" s="485"/>
      <c r="G189" s="510"/>
      <c r="H189" s="21">
        <v>426822</v>
      </c>
      <c r="I189" s="323" t="s">
        <v>207</v>
      </c>
      <c r="J189" s="23">
        <v>15000</v>
      </c>
      <c r="K189" s="23"/>
      <c r="L189" s="231">
        <f t="shared" si="3"/>
        <v>15000</v>
      </c>
    </row>
    <row r="190" spans="1:12" ht="16.5" thickBot="1">
      <c r="A190" s="486"/>
      <c r="B190" s="486"/>
      <c r="C190" s="486"/>
      <c r="D190" s="486"/>
      <c r="E190" s="486"/>
      <c r="F190" s="486"/>
      <c r="G190" s="484"/>
      <c r="H190" s="178">
        <v>426913</v>
      </c>
      <c r="I190" s="488" t="s">
        <v>251</v>
      </c>
      <c r="J190" s="11">
        <v>15000</v>
      </c>
      <c r="K190" s="11"/>
      <c r="L190" s="8">
        <f t="shared" si="3"/>
        <v>15000</v>
      </c>
    </row>
    <row r="191" spans="1:12" ht="16.5" thickBot="1">
      <c r="A191" s="53"/>
      <c r="B191" s="63"/>
      <c r="C191" s="63"/>
      <c r="D191" s="63"/>
      <c r="E191" s="63"/>
      <c r="F191" s="63"/>
      <c r="G191" s="54"/>
      <c r="H191" s="211"/>
      <c r="I191" s="14" t="s">
        <v>18</v>
      </c>
      <c r="J191" s="15">
        <f>SUM(J114+J117+J122+J153+J168)</f>
        <v>15991000</v>
      </c>
      <c r="K191" s="15">
        <f>SUM(K114+K122+K153+K168)</f>
        <v>385750</v>
      </c>
      <c r="L191" s="15">
        <f>SUM(L114+L117+L122+L153+L168)</f>
        <v>16376750</v>
      </c>
    </row>
    <row r="192" spans="1:12" ht="15.75" hidden="1">
      <c r="A192" s="77"/>
      <c r="B192" s="77"/>
      <c r="C192" s="77"/>
      <c r="D192" s="77"/>
      <c r="E192" s="77"/>
      <c r="F192" s="77"/>
      <c r="G192" s="78"/>
      <c r="H192" s="210"/>
      <c r="I192" s="79"/>
      <c r="J192" s="80"/>
      <c r="K192" s="80"/>
      <c r="L192" s="80"/>
    </row>
    <row r="193" spans="1:12" ht="15" hidden="1" customHeight="1">
      <c r="H193" s="77"/>
      <c r="I193" s="77"/>
      <c r="J193" s="77"/>
      <c r="K193" s="77"/>
      <c r="L193" s="77"/>
    </row>
    <row r="194" spans="1:12" ht="15" hidden="1" customHeight="1">
      <c r="A194" s="515" t="s">
        <v>94</v>
      </c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515"/>
    </row>
    <row r="195" spans="1:12" ht="47.25" hidden="1" customHeight="1" thickBot="1">
      <c r="A195" s="555"/>
      <c r="B195" s="555"/>
      <c r="C195" s="555"/>
      <c r="D195" s="555"/>
      <c r="E195" s="555"/>
      <c r="F195" s="555"/>
      <c r="G195" s="555"/>
      <c r="H195" s="555"/>
      <c r="I195" s="555"/>
      <c r="J195" s="555"/>
      <c r="K195" s="555"/>
      <c r="L195" s="555"/>
    </row>
    <row r="196" spans="1:12" ht="15.75" hidden="1" customHeight="1">
      <c r="A196" s="497" t="s">
        <v>20</v>
      </c>
      <c r="B196" s="504" t="s">
        <v>85</v>
      </c>
      <c r="C196" s="504" t="s">
        <v>86</v>
      </c>
      <c r="D196" s="512" t="s">
        <v>98</v>
      </c>
      <c r="E196" s="517" t="s">
        <v>99</v>
      </c>
      <c r="F196" s="517" t="s">
        <v>91</v>
      </c>
      <c r="G196" s="519" t="s">
        <v>87</v>
      </c>
      <c r="H196" s="519" t="s">
        <v>88</v>
      </c>
      <c r="I196" s="497" t="s">
        <v>0</v>
      </c>
      <c r="J196" s="497" t="s">
        <v>1</v>
      </c>
      <c r="K196" s="497" t="s">
        <v>21</v>
      </c>
      <c r="L196" s="497" t="s">
        <v>22</v>
      </c>
    </row>
    <row r="197" spans="1:12" ht="15.75" hidden="1" customHeight="1" thickBot="1">
      <c r="A197" s="499"/>
      <c r="B197" s="505"/>
      <c r="C197" s="505"/>
      <c r="D197" s="513"/>
      <c r="E197" s="518"/>
      <c r="F197" s="518"/>
      <c r="G197" s="520"/>
      <c r="H197" s="520"/>
      <c r="I197" s="499"/>
      <c r="J197" s="498"/>
      <c r="K197" s="498"/>
      <c r="L197" s="498"/>
    </row>
    <row r="198" spans="1:12" ht="26.25" hidden="1" customHeight="1" thickBot="1">
      <c r="A198" s="498"/>
      <c r="B198" s="511"/>
      <c r="C198" s="511"/>
      <c r="D198" s="514"/>
      <c r="E198" s="521"/>
      <c r="F198" s="521"/>
      <c r="G198" s="522"/>
      <c r="H198" s="522"/>
      <c r="I198" s="498"/>
      <c r="J198" s="33" t="s">
        <v>23</v>
      </c>
      <c r="K198" s="33" t="s">
        <v>24</v>
      </c>
      <c r="L198" s="33"/>
    </row>
    <row r="199" spans="1:12" ht="48.75" hidden="1" thickBot="1">
      <c r="A199" s="35"/>
      <c r="B199" s="67" t="s">
        <v>233</v>
      </c>
      <c r="C199" s="67" t="s">
        <v>89</v>
      </c>
      <c r="D199" s="466" t="s">
        <v>238</v>
      </c>
      <c r="E199" s="69" t="s">
        <v>100</v>
      </c>
      <c r="F199" s="68" t="s">
        <v>92</v>
      </c>
      <c r="G199" s="74"/>
      <c r="H199" s="75"/>
      <c r="I199" s="73"/>
      <c r="J199" s="33"/>
      <c r="K199" s="33"/>
      <c r="L199" s="33"/>
    </row>
    <row r="200" spans="1:12" ht="16.5" hidden="1" thickBot="1">
      <c r="A200" s="502">
        <v>1</v>
      </c>
      <c r="B200" s="36"/>
      <c r="C200" s="36"/>
      <c r="D200" s="36"/>
      <c r="E200" s="36"/>
      <c r="F200" s="36"/>
      <c r="G200" s="502">
        <v>268</v>
      </c>
      <c r="H200" s="13">
        <v>423</v>
      </c>
      <c r="I200" s="14" t="s">
        <v>7</v>
      </c>
      <c r="J200" s="15">
        <f>SUM(J201:J201)</f>
        <v>0</v>
      </c>
      <c r="K200" s="15">
        <f>SUM(K201:K201)</f>
        <v>0</v>
      </c>
      <c r="L200" s="15">
        <f>SUM(L201:L201)</f>
        <v>0</v>
      </c>
    </row>
    <row r="201" spans="1:12" ht="79.5" hidden="1" thickBot="1">
      <c r="A201" s="503"/>
      <c r="B201" s="42"/>
      <c r="C201" s="42"/>
      <c r="D201" s="42"/>
      <c r="E201" s="42"/>
      <c r="F201" s="42"/>
      <c r="G201" s="510"/>
      <c r="H201" s="21">
        <v>423712</v>
      </c>
      <c r="I201" s="22" t="s">
        <v>82</v>
      </c>
      <c r="J201" s="23"/>
      <c r="K201" s="23"/>
      <c r="L201" s="30">
        <f>SUM(J201+K201)</f>
        <v>0</v>
      </c>
    </row>
    <row r="202" spans="1:12" ht="16.5" hidden="1" thickBot="1">
      <c r="A202" s="53"/>
      <c r="B202" s="63"/>
      <c r="C202" s="63"/>
      <c r="D202" s="63"/>
      <c r="E202" s="63"/>
      <c r="F202" s="63"/>
      <c r="G202" s="54"/>
      <c r="H202" s="54"/>
      <c r="I202" s="14" t="s">
        <v>18</v>
      </c>
      <c r="J202" s="15">
        <f>+J200</f>
        <v>0</v>
      </c>
      <c r="K202" s="15">
        <f>+K200</f>
        <v>0</v>
      </c>
      <c r="L202" s="15">
        <f>+L200</f>
        <v>0</v>
      </c>
    </row>
    <row r="203" spans="1:12" ht="15.75" customHeight="1">
      <c r="A203" s="556"/>
      <c r="B203" s="556"/>
      <c r="C203" s="556"/>
      <c r="D203" s="556"/>
      <c r="E203" s="556"/>
      <c r="F203" s="556"/>
      <c r="G203" s="556"/>
      <c r="H203" s="556"/>
      <c r="I203" s="556"/>
      <c r="J203" s="556"/>
      <c r="K203" s="556"/>
      <c r="L203" s="556"/>
    </row>
    <row r="204" spans="1:12" ht="15" customHeight="1">
      <c r="A204" s="557"/>
      <c r="B204" s="557"/>
      <c r="C204" s="557"/>
      <c r="D204" s="557"/>
      <c r="E204" s="557"/>
      <c r="F204" s="557"/>
      <c r="G204" s="557"/>
      <c r="H204" s="557"/>
      <c r="I204" s="557"/>
      <c r="J204" s="557"/>
      <c r="K204" s="557"/>
      <c r="L204" s="557"/>
    </row>
    <row r="205" spans="1:12" ht="15" customHeight="1">
      <c r="A205" s="557"/>
      <c r="B205" s="557"/>
      <c r="C205" s="557"/>
      <c r="D205" s="557"/>
      <c r="E205" s="557"/>
      <c r="F205" s="557"/>
      <c r="G205" s="557"/>
      <c r="H205" s="557"/>
      <c r="I205" s="557"/>
      <c r="J205" s="557"/>
      <c r="K205" s="557"/>
      <c r="L205" s="557"/>
    </row>
    <row r="207" spans="1:12" ht="15" customHeight="1">
      <c r="A207" s="554" t="s">
        <v>252</v>
      </c>
      <c r="B207" s="554"/>
      <c r="C207" s="554"/>
      <c r="D207" s="554"/>
      <c r="E207" s="554"/>
      <c r="F207" s="554"/>
      <c r="G207" s="554"/>
      <c r="H207" s="554"/>
    </row>
    <row r="208" spans="1:12" ht="15" customHeight="1">
      <c r="A208" s="554"/>
      <c r="B208" s="554"/>
      <c r="C208" s="554"/>
      <c r="D208" s="554"/>
      <c r="E208" s="554"/>
      <c r="F208" s="554"/>
      <c r="G208" s="554"/>
      <c r="H208" s="554"/>
    </row>
    <row r="209" spans="9:12">
      <c r="I209" s="515" t="s">
        <v>277</v>
      </c>
      <c r="J209" s="516"/>
      <c r="K209" s="516"/>
      <c r="L209" s="516"/>
    </row>
    <row r="210" spans="9:12">
      <c r="I210" s="516"/>
      <c r="J210" s="516"/>
      <c r="K210" s="516"/>
      <c r="L210" s="516"/>
    </row>
    <row r="211" spans="9:12">
      <c r="I211" s="516"/>
      <c r="J211" s="516"/>
      <c r="K211" s="516"/>
      <c r="L211" s="516"/>
    </row>
    <row r="212" spans="9:12">
      <c r="I212" s="516"/>
      <c r="J212" s="516"/>
      <c r="K212" s="516"/>
      <c r="L212" s="516"/>
    </row>
  </sheetData>
  <mergeCells count="89">
    <mergeCell ref="C196:C198"/>
    <mergeCell ref="E196:E198"/>
    <mergeCell ref="J110:J111"/>
    <mergeCell ref="A153:A154"/>
    <mergeCell ref="A122:A152"/>
    <mergeCell ref="G153:G154"/>
    <mergeCell ref="G122:G152"/>
    <mergeCell ref="G168:G189"/>
    <mergeCell ref="A168:A189"/>
    <mergeCell ref="A114:A115"/>
    <mergeCell ref="G114:G115"/>
    <mergeCell ref="K110:K111"/>
    <mergeCell ref="I110:I112"/>
    <mergeCell ref="H110:H112"/>
    <mergeCell ref="A110:A112"/>
    <mergeCell ref="B110:B112"/>
    <mergeCell ref="C110:C112"/>
    <mergeCell ref="E110:E112"/>
    <mergeCell ref="F110:F112"/>
    <mergeCell ref="D110:D112"/>
    <mergeCell ref="A97:A100"/>
    <mergeCell ref="G110:G112"/>
    <mergeCell ref="A108:L109"/>
    <mergeCell ref="L110:L111"/>
    <mergeCell ref="A15:A16"/>
    <mergeCell ref="G27:G28"/>
    <mergeCell ref="G90:G94"/>
    <mergeCell ref="G88:G89"/>
    <mergeCell ref="G97:G100"/>
    <mergeCell ref="G95:G96"/>
    <mergeCell ref="A88:A89"/>
    <mergeCell ref="A86:A87"/>
    <mergeCell ref="A95:A96"/>
    <mergeCell ref="G31:G49"/>
    <mergeCell ref="A31:A49"/>
    <mergeCell ref="G75:G85"/>
    <mergeCell ref="A50:A53"/>
    <mergeCell ref="A75:A85"/>
    <mergeCell ref="A65:A67"/>
    <mergeCell ref="A54:A64"/>
    <mergeCell ref="A68:A74"/>
    <mergeCell ref="D15:D16"/>
    <mergeCell ref="B15:B16"/>
    <mergeCell ref="A29:A30"/>
    <mergeCell ref="A90:A94"/>
    <mergeCell ref="G86:G87"/>
    <mergeCell ref="G15:G16"/>
    <mergeCell ref="G54:G64"/>
    <mergeCell ref="A18:A21"/>
    <mergeCell ref="G18:G21"/>
    <mergeCell ref="G68:G74"/>
    <mergeCell ref="G65:G67"/>
    <mergeCell ref="G50:G53"/>
    <mergeCell ref="A22:A26"/>
    <mergeCell ref="A27:A28"/>
    <mergeCell ref="G22:G26"/>
    <mergeCell ref="C15:C16"/>
    <mergeCell ref="D11:D13"/>
    <mergeCell ref="E11:E13"/>
    <mergeCell ref="G29:G30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A207:H208"/>
    <mergeCell ref="I209:L212"/>
    <mergeCell ref="A194:L195"/>
    <mergeCell ref="L196:L197"/>
    <mergeCell ref="G200:G201"/>
    <mergeCell ref="J196:J197"/>
    <mergeCell ref="K196:K197"/>
    <mergeCell ref="A200:A201"/>
    <mergeCell ref="H196:H198"/>
    <mergeCell ref="I196:I198"/>
    <mergeCell ref="A203:L205"/>
    <mergeCell ref="D196:D198"/>
    <mergeCell ref="F196:F198"/>
    <mergeCell ref="A196:A198"/>
    <mergeCell ref="G196:G198"/>
    <mergeCell ref="B196:B198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tabSelected="1" topLeftCell="A69" workbookViewId="0">
      <selection activeCell="G108" sqref="G108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4.85546875" customWidth="1"/>
  </cols>
  <sheetData>
    <row r="1" spans="1:12">
      <c r="A1" s="516"/>
      <c r="B1" s="516"/>
      <c r="C1" s="516"/>
      <c r="D1" s="516"/>
      <c r="E1" s="516"/>
    </row>
    <row r="2" spans="1:12">
      <c r="A2" s="516"/>
      <c r="B2" s="516"/>
      <c r="C2" s="516"/>
      <c r="D2" s="516"/>
      <c r="E2" s="516"/>
    </row>
    <row r="3" spans="1:12">
      <c r="A3" s="516"/>
      <c r="B3" s="516"/>
      <c r="C3" s="516"/>
      <c r="D3" s="516"/>
      <c r="E3" s="516"/>
    </row>
    <row r="4" spans="1:12">
      <c r="A4" s="516"/>
      <c r="B4" s="516"/>
      <c r="C4" s="516"/>
      <c r="D4" s="516"/>
      <c r="E4" s="516"/>
    </row>
    <row r="5" spans="1:12" ht="48" customHeight="1">
      <c r="A5" s="516"/>
      <c r="B5" s="516"/>
      <c r="C5" s="516"/>
      <c r="D5" s="516"/>
      <c r="E5" s="516"/>
    </row>
    <row r="6" spans="1:12" ht="27.75" customHeight="1">
      <c r="A6" s="570" t="s">
        <v>278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</row>
    <row r="7" spans="1:12" ht="15" customHeight="1">
      <c r="A7" s="570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</row>
    <row r="8" spans="1:12" ht="22.5" customHeight="1" thickBot="1">
      <c r="A8" s="570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32.25" customHeight="1">
      <c r="A9" s="504" t="s">
        <v>85</v>
      </c>
      <c r="B9" s="504" t="s">
        <v>86</v>
      </c>
      <c r="C9" s="568" t="s">
        <v>126</v>
      </c>
      <c r="D9" s="517" t="s">
        <v>91</v>
      </c>
      <c r="E9" s="519" t="s">
        <v>87</v>
      </c>
      <c r="F9" s="519" t="s">
        <v>88</v>
      </c>
      <c r="G9" s="506" t="s">
        <v>0</v>
      </c>
      <c r="H9" s="497" t="s">
        <v>131</v>
      </c>
      <c r="I9" s="497" t="s">
        <v>133</v>
      </c>
      <c r="J9" s="497" t="s">
        <v>132</v>
      </c>
      <c r="K9" s="497" t="s">
        <v>134</v>
      </c>
      <c r="L9" s="497" t="s">
        <v>135</v>
      </c>
    </row>
    <row r="10" spans="1:12" ht="17.25" customHeight="1" thickBot="1">
      <c r="A10" s="505"/>
      <c r="B10" s="505"/>
      <c r="C10" s="569"/>
      <c r="D10" s="518"/>
      <c r="E10" s="520"/>
      <c r="F10" s="520"/>
      <c r="G10" s="507"/>
      <c r="H10" s="498"/>
      <c r="I10" s="498"/>
      <c r="J10" s="498"/>
      <c r="K10" s="498"/>
      <c r="L10" s="498"/>
    </row>
    <row r="11" spans="1:12" ht="30" customHeight="1" thickBot="1">
      <c r="A11" s="135" t="s">
        <v>233</v>
      </c>
      <c r="B11" s="136" t="s">
        <v>125</v>
      </c>
      <c r="C11" s="137"/>
      <c r="D11" s="138"/>
      <c r="E11" s="139"/>
      <c r="F11" s="139"/>
      <c r="G11" s="144" t="s">
        <v>275</v>
      </c>
      <c r="H11" s="134"/>
      <c r="I11" s="134"/>
      <c r="J11" s="134"/>
      <c r="K11" s="134"/>
      <c r="L11" s="134"/>
    </row>
    <row r="12" spans="1:12" ht="21" customHeight="1" thickBot="1">
      <c r="A12" s="153"/>
      <c r="B12" s="154"/>
      <c r="C12" s="155" t="s">
        <v>127</v>
      </c>
      <c r="D12" s="156"/>
      <c r="E12" s="157"/>
      <c r="F12" s="157"/>
      <c r="G12" s="158" t="s">
        <v>129</v>
      </c>
      <c r="H12" s="159"/>
      <c r="I12" s="159"/>
      <c r="J12" s="159"/>
      <c r="K12" s="159"/>
      <c r="L12" s="159"/>
    </row>
    <row r="13" spans="1:12" ht="30.75" customHeight="1" thickBot="1">
      <c r="A13" s="160"/>
      <c r="B13" s="161"/>
      <c r="C13" s="162" t="s">
        <v>128</v>
      </c>
      <c r="D13" s="163"/>
      <c r="E13" s="164"/>
      <c r="F13" s="164"/>
      <c r="G13" s="165" t="s">
        <v>130</v>
      </c>
      <c r="H13" s="166"/>
      <c r="I13" s="166"/>
      <c r="J13" s="166"/>
      <c r="K13" s="166"/>
      <c r="L13" s="166"/>
    </row>
    <row r="14" spans="1:12" ht="15.75" customHeight="1" thickBot="1">
      <c r="A14" s="141"/>
      <c r="B14" s="142"/>
      <c r="C14" s="143"/>
      <c r="D14" s="151" t="s">
        <v>92</v>
      </c>
      <c r="E14" s="152"/>
      <c r="F14" s="149"/>
      <c r="G14" s="150" t="s">
        <v>10</v>
      </c>
      <c r="H14" s="140"/>
      <c r="I14" s="140"/>
      <c r="J14" s="140"/>
      <c r="K14" s="140"/>
      <c r="L14" s="140"/>
    </row>
    <row r="15" spans="1:12" ht="18.75" customHeight="1" thickBot="1">
      <c r="A15" s="131"/>
      <c r="B15" s="131"/>
      <c r="C15" s="131"/>
      <c r="D15" s="131"/>
      <c r="E15" s="213">
        <v>221</v>
      </c>
      <c r="F15" s="13">
        <v>411</v>
      </c>
      <c r="G15" s="14" t="s">
        <v>2</v>
      </c>
      <c r="H15" s="15">
        <f t="shared" ref="H15:H28" si="0">SUM(I15+J15+K15+L15)</f>
        <v>10762302</v>
      </c>
      <c r="I15" s="15">
        <f>+I16</f>
        <v>2690576</v>
      </c>
      <c r="J15" s="15">
        <f>+J16</f>
        <v>2690576</v>
      </c>
      <c r="K15" s="15">
        <f>+K16</f>
        <v>2690576</v>
      </c>
      <c r="L15" s="15">
        <f>+L16</f>
        <v>2690574</v>
      </c>
    </row>
    <row r="16" spans="1:12" ht="18.75" customHeight="1" thickBot="1">
      <c r="A16" s="132"/>
      <c r="B16" s="132"/>
      <c r="C16" s="132"/>
      <c r="D16" s="132"/>
      <c r="E16" s="132"/>
      <c r="F16" s="172">
        <v>4111</v>
      </c>
      <c r="G16" s="102" t="s">
        <v>2</v>
      </c>
      <c r="H16" s="30">
        <f>I16+J16+K16+L16</f>
        <v>10762302</v>
      </c>
      <c r="I16" s="30">
        <v>2690576</v>
      </c>
      <c r="J16" s="30">
        <v>2690576</v>
      </c>
      <c r="K16" s="30">
        <v>2690576</v>
      </c>
      <c r="L16" s="30">
        <v>2690574</v>
      </c>
    </row>
    <row r="17" spans="1:13" ht="19.5" customHeight="1" thickBot="1">
      <c r="A17" s="131"/>
      <c r="B17" s="131"/>
      <c r="C17" s="131"/>
      <c r="D17" s="131"/>
      <c r="E17" s="213">
        <v>222</v>
      </c>
      <c r="F17" s="13">
        <v>412</v>
      </c>
      <c r="G17" s="14" t="s">
        <v>28</v>
      </c>
      <c r="H17" s="15">
        <f t="shared" si="0"/>
        <v>1926452</v>
      </c>
      <c r="I17" s="15">
        <f>SUM(I18+I19+I20)</f>
        <v>481613</v>
      </c>
      <c r="J17" s="15">
        <f>SUM(J18+J19+J20)</f>
        <v>481613</v>
      </c>
      <c r="K17" s="15">
        <f>SUM(K18+K19+K20)</f>
        <v>481613</v>
      </c>
      <c r="L17" s="15">
        <f>SUM(L18+L19+L20)</f>
        <v>481613</v>
      </c>
    </row>
    <row r="18" spans="1:13" ht="19.5" customHeight="1" thickBot="1">
      <c r="A18" s="132"/>
      <c r="B18" s="132"/>
      <c r="C18" s="132"/>
      <c r="D18" s="132"/>
      <c r="E18" s="132"/>
      <c r="F18" s="172">
        <v>4121</v>
      </c>
      <c r="G18" s="57" t="s">
        <v>140</v>
      </c>
      <c r="H18" s="282">
        <f t="shared" ref="H18:H20" si="1">I18+J18+K18+L18</f>
        <v>1291477</v>
      </c>
      <c r="I18" s="58">
        <v>322870</v>
      </c>
      <c r="J18" s="282">
        <v>322869</v>
      </c>
      <c r="K18" s="58">
        <v>322869</v>
      </c>
      <c r="L18" s="58">
        <v>322869</v>
      </c>
    </row>
    <row r="19" spans="1:13" ht="19.5" customHeight="1" thickBot="1">
      <c r="A19" s="132"/>
      <c r="B19" s="132"/>
      <c r="C19" s="132"/>
      <c r="D19" s="132"/>
      <c r="E19" s="132"/>
      <c r="F19" s="172">
        <v>4122</v>
      </c>
      <c r="G19" s="309" t="s">
        <v>30</v>
      </c>
      <c r="H19" s="11">
        <f t="shared" si="1"/>
        <v>554258</v>
      </c>
      <c r="I19" s="299">
        <v>138566</v>
      </c>
      <c r="J19" s="231">
        <v>138564</v>
      </c>
      <c r="K19" s="231">
        <v>138564</v>
      </c>
      <c r="L19" s="299">
        <v>138564</v>
      </c>
    </row>
    <row r="20" spans="1:13" ht="19.5" customHeight="1" thickBot="1">
      <c r="A20" s="132"/>
      <c r="B20" s="132"/>
      <c r="C20" s="132"/>
      <c r="D20" s="132"/>
      <c r="E20" s="132"/>
      <c r="F20" s="172">
        <v>4123</v>
      </c>
      <c r="G20" s="266" t="s">
        <v>31</v>
      </c>
      <c r="H20" s="265">
        <f t="shared" si="1"/>
        <v>80717</v>
      </c>
      <c r="I20" s="265">
        <v>20177</v>
      </c>
      <c r="J20" s="8">
        <v>20180</v>
      </c>
      <c r="K20" s="8">
        <v>20180</v>
      </c>
      <c r="L20" s="265">
        <v>20180</v>
      </c>
    </row>
    <row r="21" spans="1:13" ht="16.5" customHeight="1" thickBot="1">
      <c r="A21" s="131"/>
      <c r="B21" s="131"/>
      <c r="C21" s="131"/>
      <c r="D21" s="131"/>
      <c r="E21" s="213">
        <v>223</v>
      </c>
      <c r="F21" s="13">
        <v>414</v>
      </c>
      <c r="G21" s="14" t="s">
        <v>27</v>
      </c>
      <c r="H21" s="15">
        <f t="shared" si="0"/>
        <v>160000</v>
      </c>
      <c r="I21" s="15">
        <f>SUM(I22+I23)</f>
        <v>30000</v>
      </c>
      <c r="J21" s="15">
        <f>SUM(J22+J23)</f>
        <v>50000</v>
      </c>
      <c r="K21" s="15">
        <f>SUM(K22+K23)</f>
        <v>50000</v>
      </c>
      <c r="L21" s="15">
        <f>SUM(L22+L23)</f>
        <v>30000</v>
      </c>
    </row>
    <row r="22" spans="1:13" ht="45.75" customHeight="1" thickBot="1">
      <c r="A22" s="132"/>
      <c r="B22" s="132"/>
      <c r="C22" s="132"/>
      <c r="D22" s="132"/>
      <c r="E22" s="132"/>
      <c r="F22" s="172">
        <v>4143</v>
      </c>
      <c r="G22" s="57" t="s">
        <v>217</v>
      </c>
      <c r="H22" s="282">
        <f t="shared" ref="H22:H23" si="2">I22+J22+K22+L22</f>
        <v>60000</v>
      </c>
      <c r="I22" s="361"/>
      <c r="J22" s="361">
        <v>30000</v>
      </c>
      <c r="K22" s="360">
        <v>30000</v>
      </c>
      <c r="L22" s="282"/>
    </row>
    <row r="23" spans="1:13" ht="31.5" customHeight="1" thickBot="1">
      <c r="A23" s="132"/>
      <c r="B23" s="132"/>
      <c r="C23" s="132"/>
      <c r="D23" s="132"/>
      <c r="E23" s="132"/>
      <c r="F23" s="172">
        <v>4144</v>
      </c>
      <c r="G23" s="266" t="s">
        <v>141</v>
      </c>
      <c r="H23" s="8">
        <f t="shared" si="2"/>
        <v>100000</v>
      </c>
      <c r="I23" s="362">
        <v>30000</v>
      </c>
      <c r="J23" s="362">
        <v>20000</v>
      </c>
      <c r="K23" s="359">
        <v>20000</v>
      </c>
      <c r="L23" s="8">
        <v>30000</v>
      </c>
    </row>
    <row r="24" spans="1:13" ht="17.25" customHeight="1" thickBot="1">
      <c r="A24" s="131"/>
      <c r="B24" s="131"/>
      <c r="C24" s="131"/>
      <c r="D24" s="131"/>
      <c r="E24" s="213">
        <v>224</v>
      </c>
      <c r="F24" s="13">
        <v>415</v>
      </c>
      <c r="G24" s="14" t="s">
        <v>4</v>
      </c>
      <c r="H24" s="15">
        <f t="shared" si="0"/>
        <v>220000</v>
      </c>
      <c r="I24" s="15">
        <f>+I25</f>
        <v>55000</v>
      </c>
      <c r="J24" s="15">
        <f t="shared" ref="J24:L26" si="3">+J25</f>
        <v>55000</v>
      </c>
      <c r="K24" s="15">
        <f t="shared" si="3"/>
        <v>55000</v>
      </c>
      <c r="L24" s="15">
        <f t="shared" si="3"/>
        <v>55000</v>
      </c>
    </row>
    <row r="25" spans="1:13" ht="17.25" customHeight="1" thickBot="1">
      <c r="A25" s="132"/>
      <c r="B25" s="132"/>
      <c r="C25" s="132"/>
      <c r="D25" s="132"/>
      <c r="E25" s="132"/>
      <c r="F25" s="172">
        <v>4151</v>
      </c>
      <c r="G25" s="102" t="s">
        <v>4</v>
      </c>
      <c r="H25" s="30">
        <f>I25+J25+K25+L25</f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3" ht="18" customHeight="1" thickBot="1">
      <c r="A26" s="131"/>
      <c r="B26" s="131"/>
      <c r="C26" s="131"/>
      <c r="D26" s="131"/>
      <c r="E26" s="213">
        <v>225</v>
      </c>
      <c r="F26" s="13">
        <v>416</v>
      </c>
      <c r="G26" s="14" t="s">
        <v>26</v>
      </c>
      <c r="H26" s="15">
        <f t="shared" si="0"/>
        <v>250000</v>
      </c>
      <c r="I26" s="15">
        <f>SUM(I27)</f>
        <v>0</v>
      </c>
      <c r="J26" s="15">
        <f t="shared" si="3"/>
        <v>250000</v>
      </c>
      <c r="K26" s="15">
        <f>SUM(K27)</f>
        <v>0</v>
      </c>
      <c r="L26" s="15">
        <f>SUM(L27)</f>
        <v>0</v>
      </c>
    </row>
    <row r="27" spans="1:13" ht="33" customHeight="1" thickBot="1">
      <c r="A27" s="132"/>
      <c r="B27" s="132"/>
      <c r="C27" s="132"/>
      <c r="D27" s="132"/>
      <c r="E27" s="132"/>
      <c r="F27" s="103">
        <v>4161</v>
      </c>
      <c r="G27" s="102" t="s">
        <v>243</v>
      </c>
      <c r="H27" s="30">
        <f>I27+J27+K27+L27</f>
        <v>250000</v>
      </c>
      <c r="I27" s="30">
        <v>0</v>
      </c>
      <c r="J27" s="30">
        <v>250000</v>
      </c>
      <c r="K27" s="30"/>
      <c r="L27" s="30">
        <v>0</v>
      </c>
    </row>
    <row r="28" spans="1:13" ht="20.25" customHeight="1" thickBot="1">
      <c r="A28" s="174"/>
      <c r="B28" s="174"/>
      <c r="C28" s="174"/>
      <c r="D28" s="174"/>
      <c r="E28" s="214">
        <v>226</v>
      </c>
      <c r="F28" s="70">
        <v>421</v>
      </c>
      <c r="G28" s="14" t="s">
        <v>5</v>
      </c>
      <c r="H28" s="15">
        <f t="shared" si="0"/>
        <v>2294300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500000</v>
      </c>
      <c r="L28" s="15">
        <f>SUM(L29+L30+L31+L32+L33+L34)</f>
        <v>694300</v>
      </c>
    </row>
    <row r="29" spans="1:13" ht="18.75" customHeight="1" thickBot="1">
      <c r="A29" s="423"/>
      <c r="B29" s="424"/>
      <c r="C29" s="478"/>
      <c r="D29" s="424"/>
      <c r="E29" s="424"/>
      <c r="F29" s="429">
        <v>4211</v>
      </c>
      <c r="G29" s="363" t="s">
        <v>32</v>
      </c>
      <c r="H29" s="58">
        <f t="shared" ref="H29:H34" si="4">I29+J29+K29+L29</f>
        <v>70000</v>
      </c>
      <c r="I29" s="369">
        <v>25000</v>
      </c>
      <c r="J29" s="369">
        <v>15000</v>
      </c>
      <c r="K29" s="372">
        <v>15000</v>
      </c>
      <c r="L29" s="375">
        <v>15000</v>
      </c>
      <c r="M29" s="374"/>
    </row>
    <row r="30" spans="1:13" ht="31.5" customHeight="1" thickBot="1">
      <c r="A30" s="422"/>
      <c r="B30" s="352"/>
      <c r="C30" s="476"/>
      <c r="D30" s="174"/>
      <c r="E30" s="174"/>
      <c r="F30" s="430">
        <v>4212</v>
      </c>
      <c r="G30" s="364" t="s">
        <v>142</v>
      </c>
      <c r="H30" s="299">
        <f t="shared" si="4"/>
        <v>1480000</v>
      </c>
      <c r="I30" s="368">
        <v>335500</v>
      </c>
      <c r="J30" s="370">
        <v>395500</v>
      </c>
      <c r="K30" s="367">
        <v>335175</v>
      </c>
      <c r="L30" s="367">
        <v>413825</v>
      </c>
      <c r="M30" s="374"/>
    </row>
    <row r="31" spans="1:13" ht="33.75" customHeight="1" thickBot="1">
      <c r="A31" s="422"/>
      <c r="B31" s="174"/>
      <c r="C31" s="174"/>
      <c r="D31" s="353"/>
      <c r="E31" s="174"/>
      <c r="F31" s="430">
        <v>4213</v>
      </c>
      <c r="G31" s="364" t="s">
        <v>143</v>
      </c>
      <c r="H31" s="299">
        <f t="shared" si="4"/>
        <v>66000</v>
      </c>
      <c r="I31" s="370">
        <v>9000</v>
      </c>
      <c r="J31" s="367">
        <v>20000</v>
      </c>
      <c r="K31" s="368">
        <v>19000</v>
      </c>
      <c r="L31" s="370">
        <v>18000</v>
      </c>
      <c r="M31" s="374"/>
    </row>
    <row r="32" spans="1:13" ht="18.75" customHeight="1" thickBot="1">
      <c r="A32" s="422"/>
      <c r="B32" s="174"/>
      <c r="C32" s="174"/>
      <c r="D32" s="358"/>
      <c r="E32" s="174"/>
      <c r="F32" s="430">
        <v>4214</v>
      </c>
      <c r="G32" s="365" t="s">
        <v>144</v>
      </c>
      <c r="H32" s="231">
        <f t="shared" si="4"/>
        <v>291300</v>
      </c>
      <c r="I32" s="367">
        <v>60000</v>
      </c>
      <c r="J32" s="367">
        <v>84000</v>
      </c>
      <c r="K32" s="368">
        <v>72825</v>
      </c>
      <c r="L32" s="370">
        <v>74475</v>
      </c>
      <c r="M32" s="374"/>
    </row>
    <row r="33" spans="1:13" ht="18.75" customHeight="1" thickBot="1">
      <c r="A33" s="405"/>
      <c r="B33" s="353"/>
      <c r="C33" s="174"/>
      <c r="D33" s="358"/>
      <c r="E33" s="428"/>
      <c r="F33" s="432">
        <v>4215</v>
      </c>
      <c r="G33" s="364" t="s">
        <v>103</v>
      </c>
      <c r="H33" s="11">
        <f t="shared" si="4"/>
        <v>385000</v>
      </c>
      <c r="I33" s="367">
        <v>70000</v>
      </c>
      <c r="J33" s="368">
        <v>85000</v>
      </c>
      <c r="K33" s="368">
        <v>57500</v>
      </c>
      <c r="L33" s="368">
        <v>172500</v>
      </c>
    </row>
    <row r="34" spans="1:13" ht="21" customHeight="1" thickBot="1">
      <c r="A34" s="355"/>
      <c r="B34" s="354"/>
      <c r="C34" s="174"/>
      <c r="D34" s="174"/>
      <c r="E34" s="174"/>
      <c r="F34" s="431">
        <v>4219</v>
      </c>
      <c r="G34" s="366" t="s">
        <v>162</v>
      </c>
      <c r="H34" s="265">
        <f t="shared" si="4"/>
        <v>2000</v>
      </c>
      <c r="I34" s="373">
        <v>500</v>
      </c>
      <c r="J34" s="371">
        <v>500</v>
      </c>
      <c r="K34" s="373">
        <v>500</v>
      </c>
      <c r="L34" s="371">
        <v>500</v>
      </c>
      <c r="M34" s="374"/>
    </row>
    <row r="35" spans="1:13" ht="22.5" customHeight="1" thickBot="1">
      <c r="A35" s="174"/>
      <c r="B35" s="174"/>
      <c r="C35" s="174"/>
      <c r="D35" s="174"/>
      <c r="E35" s="214">
        <v>227</v>
      </c>
      <c r="F35" s="70">
        <v>422</v>
      </c>
      <c r="G35" s="14" t="s">
        <v>6</v>
      </c>
      <c r="H35" s="15">
        <f>SUM(I35+J35+K35+L35)</f>
        <v>60000</v>
      </c>
      <c r="I35" s="15">
        <f>I36</f>
        <v>10000</v>
      </c>
      <c r="J35" s="15">
        <f>J36</f>
        <v>20000</v>
      </c>
      <c r="K35" s="15">
        <f>K36</f>
        <v>15000</v>
      </c>
      <c r="L35" s="15">
        <f>L36</f>
        <v>15000</v>
      </c>
    </row>
    <row r="36" spans="1:13" ht="31.5" customHeight="1" thickBot="1">
      <c r="A36" s="132"/>
      <c r="B36" s="132"/>
      <c r="C36" s="132"/>
      <c r="D36" s="132"/>
      <c r="E36" s="132"/>
      <c r="F36" s="103">
        <v>4221</v>
      </c>
      <c r="G36" s="102" t="s">
        <v>104</v>
      </c>
      <c r="H36" s="30">
        <f>I36+J36+K36+L36</f>
        <v>60000</v>
      </c>
      <c r="I36" s="30">
        <v>10000</v>
      </c>
      <c r="J36" s="30">
        <v>20000</v>
      </c>
      <c r="K36" s="30">
        <v>15000</v>
      </c>
      <c r="L36" s="30">
        <v>15000</v>
      </c>
    </row>
    <row r="37" spans="1:13" ht="21.75" customHeight="1" thickBot="1">
      <c r="A37" s="131"/>
      <c r="B37" s="131"/>
      <c r="C37" s="131"/>
      <c r="D37" s="131"/>
      <c r="E37" s="213">
        <v>228</v>
      </c>
      <c r="F37" s="13">
        <v>423</v>
      </c>
      <c r="G37" s="14" t="s">
        <v>7</v>
      </c>
      <c r="H37" s="15">
        <f t="shared" ref="H37:H67" si="5">SUM(I37+J37+K37+L37)</f>
        <v>400000</v>
      </c>
      <c r="I37" s="15">
        <f>SUM(I38:I43)</f>
        <v>80000</v>
      </c>
      <c r="J37" s="15">
        <f>SUM(J38:J43)</f>
        <v>120000</v>
      </c>
      <c r="K37" s="15">
        <f>SUM(K38:K43)</f>
        <v>100000</v>
      </c>
      <c r="L37" s="15">
        <f>SUM(L38:L43)</f>
        <v>100000</v>
      </c>
    </row>
    <row r="38" spans="1:13" ht="21.75" customHeight="1" thickBot="1">
      <c r="A38" s="132"/>
      <c r="B38" s="132"/>
      <c r="C38" s="132"/>
      <c r="D38" s="132"/>
      <c r="E38" s="174"/>
      <c r="F38" s="172">
        <v>4232</v>
      </c>
      <c r="G38" s="57" t="s">
        <v>105</v>
      </c>
      <c r="H38" s="262">
        <f t="shared" ref="H38:H45" si="6">I38+J38+K38+L38</f>
        <v>100000</v>
      </c>
      <c r="I38" s="58">
        <v>20000</v>
      </c>
      <c r="J38" s="58">
        <v>30000</v>
      </c>
      <c r="K38" s="58">
        <v>40000</v>
      </c>
      <c r="L38" s="282">
        <v>10000</v>
      </c>
    </row>
    <row r="39" spans="1:13" ht="32.25" customHeight="1" thickBot="1">
      <c r="A39" s="132"/>
      <c r="B39" s="132"/>
      <c r="C39" s="132"/>
      <c r="D39" s="132"/>
      <c r="E39" s="426"/>
      <c r="F39" s="178">
        <v>4233</v>
      </c>
      <c r="G39" s="306" t="s">
        <v>106</v>
      </c>
      <c r="H39" s="299">
        <f t="shared" si="6"/>
        <v>50000</v>
      </c>
      <c r="I39" s="299">
        <v>27500</v>
      </c>
      <c r="J39" s="299">
        <v>17500</v>
      </c>
      <c r="K39" s="299">
        <v>5000</v>
      </c>
      <c r="L39" s="11"/>
    </row>
    <row r="40" spans="1:13" ht="19.5" customHeight="1" thickBot="1">
      <c r="A40" s="132"/>
      <c r="B40" s="132"/>
      <c r="C40" s="132"/>
      <c r="D40" s="132"/>
      <c r="E40" s="425"/>
      <c r="F40" s="56">
        <v>4234</v>
      </c>
      <c r="G40" s="306" t="s">
        <v>107</v>
      </c>
      <c r="H40" s="299">
        <f t="shared" si="6"/>
        <v>120000</v>
      </c>
      <c r="I40" s="231">
        <v>20000</v>
      </c>
      <c r="J40" s="231">
        <v>60000</v>
      </c>
      <c r="K40" s="231">
        <v>30000</v>
      </c>
      <c r="L40" s="231">
        <v>10000</v>
      </c>
    </row>
    <row r="41" spans="1:13" ht="21.75" customHeight="1" thickBot="1">
      <c r="A41" s="132"/>
      <c r="B41" s="132"/>
      <c r="C41" s="132"/>
      <c r="D41" s="132"/>
      <c r="E41" s="174"/>
      <c r="F41" s="56">
        <v>4235</v>
      </c>
      <c r="G41" s="306" t="s">
        <v>108</v>
      </c>
      <c r="H41" s="231">
        <f t="shared" si="6"/>
        <v>50000</v>
      </c>
      <c r="I41" s="231">
        <v>12500</v>
      </c>
      <c r="J41" s="11">
        <v>12500</v>
      </c>
      <c r="K41" s="315">
        <v>25000</v>
      </c>
      <c r="L41" s="11">
        <v>0</v>
      </c>
    </row>
    <row r="42" spans="1:13" ht="21" customHeight="1" thickBot="1">
      <c r="A42" s="132"/>
      <c r="B42" s="132"/>
      <c r="C42" s="132"/>
      <c r="D42" s="132"/>
      <c r="E42" s="426"/>
      <c r="F42" s="172">
        <v>4237</v>
      </c>
      <c r="G42" s="10" t="s">
        <v>146</v>
      </c>
      <c r="H42" s="231">
        <f t="shared" si="6"/>
        <v>80000</v>
      </c>
      <c r="I42" s="231"/>
      <c r="J42" s="299"/>
      <c r="K42" s="11"/>
      <c r="L42" s="299">
        <v>80000</v>
      </c>
    </row>
    <row r="43" spans="1:13" ht="21.75" customHeight="1" thickBot="1">
      <c r="A43" s="132"/>
      <c r="B43" s="132"/>
      <c r="C43" s="132"/>
      <c r="D43" s="132"/>
      <c r="E43" s="174"/>
      <c r="F43" s="172">
        <v>4239</v>
      </c>
      <c r="G43" s="266" t="s">
        <v>9</v>
      </c>
      <c r="H43" s="315">
        <f t="shared" si="6"/>
        <v>0</v>
      </c>
      <c r="I43" s="265"/>
      <c r="J43" s="265"/>
      <c r="K43" s="265"/>
      <c r="L43" s="265"/>
    </row>
    <row r="44" spans="1:13" ht="19.5" customHeight="1" thickBot="1">
      <c r="A44" s="131"/>
      <c r="B44" s="131"/>
      <c r="C44" s="131"/>
      <c r="D44" s="131"/>
      <c r="E44" s="213">
        <v>229</v>
      </c>
      <c r="F44" s="13">
        <v>424</v>
      </c>
      <c r="G44" s="14" t="s">
        <v>25</v>
      </c>
      <c r="H44" s="50">
        <f t="shared" si="5"/>
        <v>100000</v>
      </c>
      <c r="I44" s="15">
        <f>+I46+I45</f>
        <v>10000</v>
      </c>
      <c r="J44" s="15">
        <f>+J46+J45</f>
        <v>10000</v>
      </c>
      <c r="K44" s="15">
        <f>+K46+K45</f>
        <v>10000</v>
      </c>
      <c r="L44" s="15">
        <f>+L46+L45</f>
        <v>70000</v>
      </c>
    </row>
    <row r="45" spans="1:13" ht="19.5" customHeight="1" thickBot="1">
      <c r="A45" s="351"/>
      <c r="B45" s="351"/>
      <c r="C45" s="351"/>
      <c r="D45" s="351"/>
      <c r="E45" s="425"/>
      <c r="F45" s="56">
        <v>4242</v>
      </c>
      <c r="G45" s="57" t="s">
        <v>218</v>
      </c>
      <c r="H45" s="231">
        <f t="shared" si="6"/>
        <v>100000</v>
      </c>
      <c r="I45" s="282">
        <v>10000</v>
      </c>
      <c r="J45" s="282">
        <v>10000</v>
      </c>
      <c r="K45" s="282">
        <v>10000</v>
      </c>
      <c r="L45" s="282">
        <v>70000</v>
      </c>
    </row>
    <row r="46" spans="1:13" ht="19.5" hidden="1" customHeight="1" thickBot="1">
      <c r="A46" s="132"/>
      <c r="B46" s="132"/>
      <c r="C46" s="132"/>
      <c r="D46" s="132"/>
      <c r="E46" s="174"/>
      <c r="F46" s="433">
        <v>4249</v>
      </c>
      <c r="G46" s="266" t="s">
        <v>147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3" ht="16.5" customHeight="1" thickBot="1">
      <c r="A47" s="131"/>
      <c r="B47" s="131"/>
      <c r="C47" s="131"/>
      <c r="D47" s="131"/>
      <c r="E47" s="213">
        <v>230</v>
      </c>
      <c r="F47" s="13">
        <v>425</v>
      </c>
      <c r="G47" s="14" t="s">
        <v>11</v>
      </c>
      <c r="H47" s="15">
        <f t="shared" si="5"/>
        <v>920000</v>
      </c>
      <c r="I47" s="15">
        <f>SUM(I48:I49)</f>
        <v>150000</v>
      </c>
      <c r="J47" s="15">
        <f>SUM(J48:J49)</f>
        <v>300000</v>
      </c>
      <c r="K47" s="15">
        <f>SUM(K48:K49)</f>
        <v>300000</v>
      </c>
      <c r="L47" s="15">
        <f>SUM(L48:L49)</f>
        <v>170000</v>
      </c>
    </row>
    <row r="48" spans="1:13" ht="30.75" customHeight="1" thickBot="1">
      <c r="A48" s="61"/>
      <c r="B48" s="61"/>
      <c r="C48" s="61"/>
      <c r="D48" s="61"/>
      <c r="E48" s="425"/>
      <c r="F48" s="172">
        <v>4251</v>
      </c>
      <c r="G48" s="57" t="s">
        <v>110</v>
      </c>
      <c r="H48" s="299">
        <f t="shared" ref="H48:H49" si="7">I48+J48+K48+L48</f>
        <v>430000</v>
      </c>
      <c r="I48" s="282">
        <v>125000</v>
      </c>
      <c r="J48" s="282">
        <v>225000</v>
      </c>
      <c r="K48" s="282">
        <v>80000</v>
      </c>
      <c r="L48" s="282"/>
    </row>
    <row r="49" spans="1:13" ht="33" customHeight="1" thickBot="1">
      <c r="A49" s="61"/>
      <c r="B49" s="61"/>
      <c r="C49" s="61"/>
      <c r="D49" s="61"/>
      <c r="E49" s="174"/>
      <c r="F49" s="6">
        <v>4252</v>
      </c>
      <c r="G49" s="266" t="s">
        <v>111</v>
      </c>
      <c r="H49" s="299">
        <f t="shared" si="7"/>
        <v>490000</v>
      </c>
      <c r="I49" s="8">
        <v>25000</v>
      </c>
      <c r="J49" s="8">
        <v>75000</v>
      </c>
      <c r="K49" s="8">
        <v>220000</v>
      </c>
      <c r="L49" s="8">
        <v>170000</v>
      </c>
    </row>
    <row r="50" spans="1:13" ht="17.25" customHeight="1" thickBot="1">
      <c r="A50" s="176"/>
      <c r="B50" s="176"/>
      <c r="C50" s="176"/>
      <c r="D50" s="176"/>
      <c r="E50" s="214">
        <v>231</v>
      </c>
      <c r="F50" s="70">
        <v>426</v>
      </c>
      <c r="G50" s="14" t="s">
        <v>12</v>
      </c>
      <c r="H50" s="15">
        <f t="shared" si="5"/>
        <v>775000</v>
      </c>
      <c r="I50" s="215">
        <f>SUM(I51:I56)</f>
        <v>120000</v>
      </c>
      <c r="J50" s="215">
        <f>SUM(J51:J56)</f>
        <v>200000</v>
      </c>
      <c r="K50" s="215">
        <f>SUM(K51:K56)</f>
        <v>200000</v>
      </c>
      <c r="L50" s="215">
        <f>SUM(L51:L56)</f>
        <v>255000</v>
      </c>
    </row>
    <row r="51" spans="1:13" ht="17.25" customHeight="1" thickBot="1">
      <c r="A51" s="421"/>
      <c r="B51" s="174"/>
      <c r="C51" s="356"/>
      <c r="D51" s="477"/>
      <c r="E51" s="174"/>
      <c r="F51" s="56">
        <v>4261</v>
      </c>
      <c r="G51" s="321" t="s">
        <v>112</v>
      </c>
      <c r="H51" s="58">
        <f t="shared" si="5"/>
        <v>130000</v>
      </c>
      <c r="I51" s="282">
        <v>20000</v>
      </c>
      <c r="J51" s="19">
        <v>30000</v>
      </c>
      <c r="K51" s="328">
        <v>32500</v>
      </c>
      <c r="L51" s="282">
        <v>47500</v>
      </c>
    </row>
    <row r="52" spans="1:13" ht="31.5" customHeight="1" thickBot="1">
      <c r="A52" s="405"/>
      <c r="B52" s="174"/>
      <c r="C52" s="174"/>
      <c r="D52" s="356"/>
      <c r="E52" s="427"/>
      <c r="F52" s="172">
        <v>4263</v>
      </c>
      <c r="G52" s="294" t="s">
        <v>148</v>
      </c>
      <c r="H52" s="231">
        <f t="shared" si="5"/>
        <v>100000</v>
      </c>
      <c r="I52" s="207">
        <v>40000</v>
      </c>
      <c r="J52" s="231">
        <v>60000</v>
      </c>
      <c r="K52" s="307"/>
      <c r="L52" s="231"/>
    </row>
    <row r="53" spans="1:13" ht="17.25" customHeight="1" thickBot="1">
      <c r="A53" s="405"/>
      <c r="B53" s="174"/>
      <c r="C53" s="174"/>
      <c r="D53" s="356"/>
      <c r="E53" s="174"/>
      <c r="F53" s="434">
        <v>4264</v>
      </c>
      <c r="G53" s="306" t="s">
        <v>149</v>
      </c>
      <c r="H53" s="11">
        <f t="shared" si="5"/>
        <v>250000</v>
      </c>
      <c r="I53" s="207">
        <v>30000</v>
      </c>
      <c r="J53" s="231">
        <v>50000</v>
      </c>
      <c r="K53" s="23">
        <v>77500</v>
      </c>
      <c r="L53" s="23">
        <v>92500</v>
      </c>
    </row>
    <row r="54" spans="1:13" ht="32.25" hidden="1" customHeight="1" thickBot="1">
      <c r="A54" s="405"/>
      <c r="B54" s="355"/>
      <c r="C54" s="354"/>
      <c r="D54" s="174"/>
      <c r="E54" s="427"/>
      <c r="F54" s="172">
        <v>4266</v>
      </c>
      <c r="G54" s="376" t="s">
        <v>163</v>
      </c>
      <c r="H54" s="231">
        <v>0</v>
      </c>
      <c r="I54" s="207"/>
      <c r="J54" s="231"/>
      <c r="K54" s="231"/>
      <c r="L54" s="23"/>
    </row>
    <row r="55" spans="1:13" ht="31.5" customHeight="1" thickBot="1">
      <c r="A55" s="420"/>
      <c r="B55" s="174"/>
      <c r="C55" s="174"/>
      <c r="D55" s="174"/>
      <c r="E55" s="425"/>
      <c r="F55" s="172">
        <v>4268</v>
      </c>
      <c r="G55" s="306" t="s">
        <v>115</v>
      </c>
      <c r="H55" s="101">
        <f t="shared" si="5"/>
        <v>80000</v>
      </c>
      <c r="I55" s="207">
        <v>10000</v>
      </c>
      <c r="J55" s="231">
        <v>20000</v>
      </c>
      <c r="K55" s="231">
        <v>20000</v>
      </c>
      <c r="L55" s="231">
        <v>30000</v>
      </c>
    </row>
    <row r="56" spans="1:13" ht="17.25" customHeight="1" thickBot="1">
      <c r="A56" s="421"/>
      <c r="B56" s="174"/>
      <c r="C56" s="353"/>
      <c r="D56" s="174"/>
      <c r="E56" s="174"/>
      <c r="F56" s="172">
        <v>4269</v>
      </c>
      <c r="G56" s="346" t="s">
        <v>34</v>
      </c>
      <c r="H56" s="265">
        <f t="shared" si="5"/>
        <v>215000</v>
      </c>
      <c r="I56" s="378">
        <v>20000</v>
      </c>
      <c r="J56" s="265">
        <v>40000</v>
      </c>
      <c r="K56" s="377">
        <v>70000</v>
      </c>
      <c r="L56" s="377">
        <v>85000</v>
      </c>
    </row>
    <row r="57" spans="1:13" ht="17.25" customHeight="1" thickBot="1">
      <c r="A57" s="250"/>
      <c r="B57" s="250"/>
      <c r="C57" s="250"/>
      <c r="D57" s="247"/>
      <c r="E57" s="255">
        <v>232</v>
      </c>
      <c r="F57" s="217">
        <v>444</v>
      </c>
      <c r="G57" s="257" t="s">
        <v>161</v>
      </c>
      <c r="H57" s="218">
        <f>SUM(H58)</f>
        <v>10000</v>
      </c>
      <c r="I57" s="220">
        <f>SUM(I58)</f>
        <v>1500</v>
      </c>
      <c r="J57" s="218">
        <f>SUM(J58)</f>
        <v>3000</v>
      </c>
      <c r="K57" s="218">
        <f>SUM(K58)</f>
        <v>2000</v>
      </c>
      <c r="L57" s="263">
        <f>SUM(L58)</f>
        <v>3500</v>
      </c>
      <c r="M57" s="254"/>
    </row>
    <row r="58" spans="1:13" ht="17.25" customHeight="1" thickBot="1">
      <c r="A58" s="250"/>
      <c r="B58" s="250"/>
      <c r="C58" s="250"/>
      <c r="D58" s="250"/>
      <c r="E58" s="258"/>
      <c r="F58" s="259">
        <v>4442</v>
      </c>
      <c r="G58" s="260" t="s">
        <v>160</v>
      </c>
      <c r="H58" s="261">
        <f>SUM(I58+J58+K58+L58)</f>
        <v>10000</v>
      </c>
      <c r="I58" s="262">
        <v>1500</v>
      </c>
      <c r="J58" s="262">
        <v>3000</v>
      </c>
      <c r="K58" s="261">
        <v>2000</v>
      </c>
      <c r="L58" s="308">
        <v>3500</v>
      </c>
      <c r="M58" s="374"/>
    </row>
    <row r="59" spans="1:13" ht="15" customHeight="1" thickBot="1">
      <c r="A59" s="61"/>
      <c r="B59" s="61"/>
      <c r="C59" s="61"/>
      <c r="D59" s="61"/>
      <c r="E59" s="213">
        <v>233</v>
      </c>
      <c r="F59" s="216">
        <v>465</v>
      </c>
      <c r="G59" s="256" t="s">
        <v>83</v>
      </c>
      <c r="H59" s="218">
        <f t="shared" si="5"/>
        <v>1372279</v>
      </c>
      <c r="I59" s="218">
        <f>+I60</f>
        <v>343070</v>
      </c>
      <c r="J59" s="220">
        <f>+J60</f>
        <v>343070</v>
      </c>
      <c r="K59" s="218">
        <f>+K60</f>
        <v>343070</v>
      </c>
      <c r="L59" s="218">
        <f>+L60</f>
        <v>343069</v>
      </c>
    </row>
    <row r="60" spans="1:13" ht="33.75" customHeight="1" thickBot="1">
      <c r="A60" s="405"/>
      <c r="B60" s="174"/>
      <c r="C60" s="174"/>
      <c r="D60" s="174"/>
      <c r="E60" s="379"/>
      <c r="F60" s="380">
        <v>4651</v>
      </c>
      <c r="G60" s="381" t="s">
        <v>116</v>
      </c>
      <c r="H60" s="30">
        <f t="shared" si="5"/>
        <v>1372279</v>
      </c>
      <c r="I60" s="175">
        <v>343070</v>
      </c>
      <c r="J60" s="60">
        <v>343070</v>
      </c>
      <c r="K60" s="8">
        <v>343070</v>
      </c>
      <c r="L60" s="8">
        <v>343069</v>
      </c>
    </row>
    <row r="61" spans="1:13" ht="15" customHeight="1" thickBot="1">
      <c r="A61" s="351"/>
      <c r="B61" s="133"/>
      <c r="C61" s="351"/>
      <c r="D61" s="351"/>
      <c r="E61" s="213">
        <v>234</v>
      </c>
      <c r="F61" s="13">
        <v>482</v>
      </c>
      <c r="G61" s="206" t="s">
        <v>14</v>
      </c>
      <c r="H61" s="50">
        <f t="shared" si="5"/>
        <v>55000</v>
      </c>
      <c r="I61" s="50">
        <f>SUM(I62+I63)</f>
        <v>15000</v>
      </c>
      <c r="J61" s="218">
        <f>SUM(J62+J63)</f>
        <v>10000</v>
      </c>
      <c r="K61" s="50">
        <f>SUM(K62+K63)</f>
        <v>20000</v>
      </c>
      <c r="L61" s="50">
        <f>SUM(L62+L63)</f>
        <v>10000</v>
      </c>
    </row>
    <row r="62" spans="1:13" ht="15" customHeight="1" thickBot="1">
      <c r="A62" s="405"/>
      <c r="B62" s="174"/>
      <c r="C62" s="357"/>
      <c r="D62" s="351"/>
      <c r="E62" s="174"/>
      <c r="F62" s="172">
        <v>4821</v>
      </c>
      <c r="G62" s="10" t="s">
        <v>117</v>
      </c>
      <c r="H62" s="282">
        <f t="shared" si="5"/>
        <v>25000</v>
      </c>
      <c r="I62" s="11"/>
      <c r="J62" s="11">
        <v>10000</v>
      </c>
      <c r="K62" s="11">
        <v>15000</v>
      </c>
      <c r="L62" s="11"/>
    </row>
    <row r="63" spans="1:13" ht="15" customHeight="1" thickBot="1">
      <c r="A63" s="405"/>
      <c r="B63" s="355"/>
      <c r="C63" s="357"/>
      <c r="D63" s="174"/>
      <c r="E63" s="427"/>
      <c r="F63" s="177">
        <v>4822</v>
      </c>
      <c r="G63" s="266" t="s">
        <v>118</v>
      </c>
      <c r="H63" s="8">
        <f t="shared" si="5"/>
        <v>30000</v>
      </c>
      <c r="I63" s="265">
        <v>15000</v>
      </c>
      <c r="J63" s="265">
        <v>0</v>
      </c>
      <c r="K63" s="265">
        <v>5000</v>
      </c>
      <c r="L63" s="265">
        <v>10000</v>
      </c>
    </row>
    <row r="64" spans="1:13" ht="21" hidden="1" customHeight="1" thickBot="1">
      <c r="A64" s="174"/>
      <c r="B64" s="133"/>
      <c r="C64" s="174"/>
      <c r="D64" s="133"/>
      <c r="E64" s="214">
        <v>253</v>
      </c>
      <c r="F64" s="48">
        <v>483</v>
      </c>
      <c r="G64" s="49" t="s">
        <v>15</v>
      </c>
      <c r="H64" s="15"/>
      <c r="I64" s="50"/>
      <c r="J64" s="219"/>
      <c r="K64" s="219"/>
      <c r="L64" s="219"/>
    </row>
    <row r="65" spans="1:13" ht="33" hidden="1" customHeight="1" thickBot="1">
      <c r="A65" s="132"/>
      <c r="B65" s="132"/>
      <c r="C65" s="132"/>
      <c r="D65" s="132"/>
      <c r="E65" s="132"/>
      <c r="F65" s="177">
        <v>4831</v>
      </c>
      <c r="G65" s="7" t="s">
        <v>77</v>
      </c>
      <c r="H65" s="30">
        <f t="shared" si="5"/>
        <v>0</v>
      </c>
      <c r="I65" s="8"/>
      <c r="J65" s="8"/>
      <c r="K65" s="8"/>
      <c r="L65" s="8"/>
    </row>
    <row r="66" spans="1:13" ht="18.75" customHeight="1" thickBot="1">
      <c r="A66" s="131"/>
      <c r="B66" s="131"/>
      <c r="C66" s="131"/>
      <c r="D66" s="131"/>
      <c r="E66" s="213">
        <v>235</v>
      </c>
      <c r="F66" s="13">
        <v>512</v>
      </c>
      <c r="G66" s="14" t="s">
        <v>16</v>
      </c>
      <c r="H66" s="15">
        <f t="shared" si="5"/>
        <v>735000</v>
      </c>
      <c r="I66" s="15">
        <f>+I67+I68</f>
        <v>0</v>
      </c>
      <c r="J66" s="15">
        <f t="shared" ref="J66:L66" si="8">+J67+J68</f>
        <v>735000</v>
      </c>
      <c r="K66" s="15">
        <f t="shared" si="8"/>
        <v>0</v>
      </c>
      <c r="L66" s="15">
        <f t="shared" si="8"/>
        <v>0</v>
      </c>
    </row>
    <row r="67" spans="1:13" ht="18.75" customHeight="1" thickBot="1">
      <c r="A67" s="132"/>
      <c r="B67" s="132"/>
      <c r="C67" s="132"/>
      <c r="D67" s="132"/>
      <c r="E67" s="132"/>
      <c r="F67" s="172">
        <v>5122</v>
      </c>
      <c r="G67" s="10" t="s">
        <v>150</v>
      </c>
      <c r="H67" s="58">
        <f t="shared" si="5"/>
        <v>235000</v>
      </c>
      <c r="I67" s="11"/>
      <c r="J67" s="11">
        <v>235000</v>
      </c>
      <c r="K67" s="11"/>
      <c r="L67" s="11"/>
    </row>
    <row r="68" spans="1:13" ht="18.75" customHeight="1" thickBot="1">
      <c r="A68" s="469"/>
      <c r="B68" s="469"/>
      <c r="C68" s="469"/>
      <c r="D68" s="469"/>
      <c r="E68" s="469"/>
      <c r="F68" s="178">
        <v>5126</v>
      </c>
      <c r="G68" s="266" t="s">
        <v>225</v>
      </c>
      <c r="H68" s="265">
        <f t="shared" ref="H68" si="9">SUM(I68+J68+K68+L68)</f>
        <v>500000</v>
      </c>
      <c r="I68" s="265"/>
      <c r="J68" s="265">
        <v>500000</v>
      </c>
      <c r="K68" s="265"/>
      <c r="L68" s="265"/>
    </row>
    <row r="69" spans="1:13" ht="19.5" customHeight="1" thickBot="1">
      <c r="A69" s="535" t="s">
        <v>136</v>
      </c>
      <c r="B69" s="536"/>
      <c r="C69" s="536"/>
      <c r="D69" s="536"/>
      <c r="E69" s="536"/>
      <c r="F69" s="536"/>
      <c r="G69" s="537"/>
      <c r="H69" s="148">
        <f>SUM(H15+H17+H21+H24+H26+H28+H35+H37+H44+H47+H50+H57+H59+H61+H64+H66)</f>
        <v>20040333</v>
      </c>
      <c r="I69" s="148">
        <f>SUM(I15+I17+I21+I24+I26+I28+I35+I37+I44+I47+I50+I57+I59+I61+I64+I66)</f>
        <v>4486759</v>
      </c>
      <c r="J69" s="148">
        <f>SUM(J15+J17+J21+J24+J26+J28+J35+J37+J44+J47+J50+J57+J59+J61+J64+J66)</f>
        <v>5868259</v>
      </c>
      <c r="K69" s="148">
        <f>SUM(K15+K17+K21+K24+K26+K28+K35+K37+K44+K47+K50+K57+K59+K61+K64+K66)</f>
        <v>4767259</v>
      </c>
      <c r="L69" s="148">
        <f>SUM(L15+L17+L21+L24+L26+L28+L35+L37+L44+L47+L50+L57+L59+L61+L64+L66)</f>
        <v>4918056</v>
      </c>
    </row>
    <row r="70" spans="1:13" ht="32.25" thickBot="1">
      <c r="A70" s="406"/>
      <c r="B70" s="399"/>
      <c r="C70" s="162" t="s">
        <v>137</v>
      </c>
      <c r="D70" s="167"/>
      <c r="E70" s="167"/>
      <c r="F70" s="167"/>
      <c r="G70" s="389" t="s">
        <v>234</v>
      </c>
      <c r="H70" s="385"/>
      <c r="I70" s="386"/>
      <c r="J70" s="386"/>
      <c r="K70" s="385"/>
      <c r="L70" s="383"/>
    </row>
    <row r="71" spans="1:13" ht="16.5" thickBot="1">
      <c r="A71" s="407"/>
      <c r="B71" s="395"/>
      <c r="C71" s="408"/>
      <c r="D71" s="169" t="s">
        <v>92</v>
      </c>
      <c r="E71" s="170"/>
      <c r="F71" s="170"/>
      <c r="G71" s="171" t="s">
        <v>10</v>
      </c>
      <c r="H71" s="382"/>
      <c r="I71" s="387"/>
      <c r="J71" s="382"/>
      <c r="K71" s="382"/>
      <c r="L71" s="384"/>
    </row>
    <row r="72" spans="1:13" ht="16.5" thickBot="1">
      <c r="A72" s="411"/>
      <c r="B72" s="409"/>
      <c r="C72" s="409"/>
      <c r="D72" s="221"/>
      <c r="E72" s="213">
        <v>236</v>
      </c>
      <c r="F72" s="70">
        <v>421</v>
      </c>
      <c r="G72" s="390" t="s">
        <v>5</v>
      </c>
      <c r="H72" s="15">
        <f t="shared" ref="H72" si="10">SUM(I72+J72+K72+L72)</f>
        <v>1240000</v>
      </c>
      <c r="I72" s="404">
        <f>+I73+I74</f>
        <v>240000</v>
      </c>
      <c r="J72" s="417">
        <f>+J73+J74</f>
        <v>300000</v>
      </c>
      <c r="K72" s="404">
        <f>+K73+K74</f>
        <v>300000</v>
      </c>
      <c r="L72" s="404">
        <f>+L73+L74</f>
        <v>400000</v>
      </c>
    </row>
    <row r="73" spans="1:13" ht="16.5" thickBot="1">
      <c r="A73" s="412"/>
      <c r="B73" s="409"/>
      <c r="C73" s="409"/>
      <c r="D73" s="388"/>
      <c r="E73" s="425"/>
      <c r="F73" s="200">
        <v>4215</v>
      </c>
      <c r="G73" s="414" t="s">
        <v>103</v>
      </c>
      <c r="H73" s="282">
        <f>SUM(I73+J73+K73+L73)</f>
        <v>40000</v>
      </c>
      <c r="I73" s="416">
        <v>40000</v>
      </c>
      <c r="J73" s="418"/>
      <c r="K73" s="419"/>
      <c r="L73" s="419"/>
    </row>
    <row r="74" spans="1:13" ht="16.5" thickBot="1">
      <c r="A74" s="410"/>
      <c r="B74" s="409"/>
      <c r="C74" s="413"/>
      <c r="D74" s="221"/>
      <c r="E74" s="435"/>
      <c r="F74" s="172">
        <v>4216</v>
      </c>
      <c r="G74" s="415" t="s">
        <v>145</v>
      </c>
      <c r="H74" s="308">
        <f>SUM(I74+J74+K74+L74)</f>
        <v>1200000</v>
      </c>
      <c r="I74" s="391">
        <v>200000</v>
      </c>
      <c r="J74" s="392">
        <v>300000</v>
      </c>
      <c r="K74" s="391">
        <v>300000</v>
      </c>
      <c r="L74" s="392">
        <v>400000</v>
      </c>
      <c r="M74" s="374"/>
    </row>
    <row r="75" spans="1:13" ht="16.5" thickBot="1">
      <c r="A75" s="174"/>
      <c r="B75" s="174"/>
      <c r="C75" s="174"/>
      <c r="D75" s="131"/>
      <c r="E75" s="213">
        <v>237</v>
      </c>
      <c r="F75" s="70">
        <v>422</v>
      </c>
      <c r="G75" s="14" t="s">
        <v>6</v>
      </c>
      <c r="H75" s="15">
        <f t="shared" ref="H75" si="11">SUM(I75+J75+K75+L75)</f>
        <v>70000</v>
      </c>
      <c r="I75" s="218">
        <f>+I76+I77</f>
        <v>20000</v>
      </c>
      <c r="J75" s="218">
        <f>+J76+J77</f>
        <v>20000</v>
      </c>
      <c r="K75" s="218">
        <f>+K76+K77</f>
        <v>10000</v>
      </c>
      <c r="L75" s="218">
        <f>+L76+L77</f>
        <v>20000</v>
      </c>
    </row>
    <row r="76" spans="1:13" ht="21.75" customHeight="1" thickBot="1">
      <c r="A76" s="132"/>
      <c r="B76" s="132"/>
      <c r="C76" s="132"/>
      <c r="D76" s="132"/>
      <c r="E76" s="132"/>
      <c r="F76" s="103">
        <v>4221</v>
      </c>
      <c r="G76" s="321" t="s">
        <v>241</v>
      </c>
      <c r="H76" s="262">
        <f>SUM(I76+J76+K76+L76)</f>
        <v>50000</v>
      </c>
      <c r="I76" s="282">
        <v>20000</v>
      </c>
      <c r="J76" s="282"/>
      <c r="K76" s="282">
        <v>10000</v>
      </c>
      <c r="L76" s="282">
        <v>20000</v>
      </c>
    </row>
    <row r="77" spans="1:13" ht="30.75" customHeight="1" thickBot="1">
      <c r="A77" s="174"/>
      <c r="B77" s="174"/>
      <c r="C77" s="471"/>
      <c r="D77" s="174"/>
      <c r="E77" s="470"/>
      <c r="F77" s="472">
        <v>4222</v>
      </c>
      <c r="G77" s="482" t="s">
        <v>242</v>
      </c>
      <c r="H77" s="265">
        <f>SUM(I77+J77+K77+L77)</f>
        <v>20000</v>
      </c>
      <c r="I77" s="475"/>
      <c r="J77" s="473">
        <v>20000</v>
      </c>
      <c r="K77" s="473"/>
      <c r="L77" s="474"/>
    </row>
    <row r="78" spans="1:13" ht="16.5" thickBot="1">
      <c r="A78" s="131"/>
      <c r="B78" s="131"/>
      <c r="C78" s="131"/>
      <c r="D78" s="131"/>
      <c r="E78" s="213">
        <v>238</v>
      </c>
      <c r="F78" s="13">
        <v>423</v>
      </c>
      <c r="G78" s="14" t="s">
        <v>7</v>
      </c>
      <c r="H78" s="15">
        <f>SUM(I78+J78+K78+L78)</f>
        <v>5771000</v>
      </c>
      <c r="I78" s="15">
        <f>SUM(I79:I84)</f>
        <v>500000</v>
      </c>
      <c r="J78" s="15">
        <f>SUM(J79:J84)</f>
        <v>1500000</v>
      </c>
      <c r="K78" s="15">
        <f>SUM(K79:K84)</f>
        <v>2000000</v>
      </c>
      <c r="L78" s="15">
        <f>SUM(L79:L84)</f>
        <v>1771000</v>
      </c>
    </row>
    <row r="79" spans="1:13" ht="32.25" thickBot="1">
      <c r="A79" s="132"/>
      <c r="B79" s="132"/>
      <c r="C79" s="132"/>
      <c r="D79" s="132"/>
      <c r="E79" s="132"/>
      <c r="F79" s="172">
        <v>4233</v>
      </c>
      <c r="G79" s="57" t="s">
        <v>106</v>
      </c>
      <c r="H79" s="58">
        <f t="shared" ref="H79:H84" si="12">SUM(I79+J79+K79+L79)</f>
        <v>400000</v>
      </c>
      <c r="I79" s="282">
        <v>20000</v>
      </c>
      <c r="J79" s="282">
        <v>190000</v>
      </c>
      <c r="K79" s="58">
        <v>190000</v>
      </c>
      <c r="L79" s="58"/>
    </row>
    <row r="80" spans="1:13" ht="16.5" thickBot="1">
      <c r="A80" s="132"/>
      <c r="B80" s="132"/>
      <c r="C80" s="132"/>
      <c r="D80" s="132"/>
      <c r="E80" s="132"/>
      <c r="F80" s="172">
        <v>4234</v>
      </c>
      <c r="G80" s="306" t="s">
        <v>107</v>
      </c>
      <c r="H80" s="299">
        <f>SUM(I80+J80+K80+L80)</f>
        <v>100000</v>
      </c>
      <c r="I80" s="315"/>
      <c r="J80" s="231">
        <v>25000</v>
      </c>
      <c r="K80" s="231">
        <v>40000</v>
      </c>
      <c r="L80" s="231">
        <v>35000</v>
      </c>
    </row>
    <row r="81" spans="1:13" ht="16.5" thickBot="1">
      <c r="A81" s="132"/>
      <c r="B81" s="132"/>
      <c r="C81" s="132"/>
      <c r="D81" s="132"/>
      <c r="E81" s="132"/>
      <c r="F81" s="172">
        <v>4235</v>
      </c>
      <c r="G81" s="10" t="s">
        <v>108</v>
      </c>
      <c r="H81" s="231">
        <f t="shared" si="12"/>
        <v>1441000</v>
      </c>
      <c r="I81" s="11">
        <v>120000</v>
      </c>
      <c r="J81" s="231">
        <v>340000</v>
      </c>
      <c r="K81" s="231">
        <v>450000</v>
      </c>
      <c r="L81" s="231">
        <v>531000</v>
      </c>
    </row>
    <row r="82" spans="1:13" ht="16.5" thickBot="1">
      <c r="A82" s="132"/>
      <c r="B82" s="132"/>
      <c r="C82" s="132"/>
      <c r="D82" s="132"/>
      <c r="E82" s="132"/>
      <c r="F82" s="172">
        <v>4236</v>
      </c>
      <c r="G82" s="306" t="s">
        <v>8</v>
      </c>
      <c r="H82" s="11">
        <f t="shared" si="12"/>
        <v>630000</v>
      </c>
      <c r="I82" s="231"/>
      <c r="J82" s="231">
        <v>20000</v>
      </c>
      <c r="K82" s="231">
        <v>590000</v>
      </c>
      <c r="L82" s="231">
        <v>20000</v>
      </c>
    </row>
    <row r="83" spans="1:13" ht="16.5" thickBot="1">
      <c r="A83" s="132"/>
      <c r="B83" s="132"/>
      <c r="C83" s="132"/>
      <c r="D83" s="132"/>
      <c r="E83" s="132"/>
      <c r="F83" s="172">
        <v>4237</v>
      </c>
      <c r="G83" s="306" t="s">
        <v>109</v>
      </c>
      <c r="H83" s="299">
        <f t="shared" si="12"/>
        <v>250000</v>
      </c>
      <c r="I83" s="231">
        <v>110000</v>
      </c>
      <c r="J83" s="231"/>
      <c r="K83" s="315"/>
      <c r="L83" s="231">
        <v>140000</v>
      </c>
    </row>
    <row r="84" spans="1:13" ht="16.5" thickBot="1">
      <c r="A84" s="132"/>
      <c r="B84" s="132"/>
      <c r="C84" s="132"/>
      <c r="D84" s="132"/>
      <c r="E84" s="132"/>
      <c r="F84" s="172">
        <v>4239</v>
      </c>
      <c r="G84" s="7" t="s">
        <v>9</v>
      </c>
      <c r="H84" s="265">
        <f t="shared" si="12"/>
        <v>2950000</v>
      </c>
      <c r="I84" s="8">
        <v>250000</v>
      </c>
      <c r="J84" s="8">
        <v>925000</v>
      </c>
      <c r="K84" s="8">
        <v>730000</v>
      </c>
      <c r="L84" s="8">
        <v>1045000</v>
      </c>
    </row>
    <row r="85" spans="1:13" ht="16.5" thickBot="1">
      <c r="A85" s="131"/>
      <c r="B85" s="131"/>
      <c r="C85" s="131"/>
      <c r="D85" s="131"/>
      <c r="E85" s="213">
        <v>239</v>
      </c>
      <c r="F85" s="13">
        <v>424</v>
      </c>
      <c r="G85" s="14" t="s">
        <v>25</v>
      </c>
      <c r="H85" s="15">
        <f t="shared" ref="H85:H92" si="13">SUM(I85+J85+K85+L85)</f>
        <v>7750000</v>
      </c>
      <c r="I85" s="15">
        <f>+I86+I87+I88</f>
        <v>1800000</v>
      </c>
      <c r="J85" s="15">
        <f>+J86+J87+J88</f>
        <v>2500000</v>
      </c>
      <c r="K85" s="15">
        <f>+K86+K87+K88</f>
        <v>1000000</v>
      </c>
      <c r="L85" s="15">
        <f>+L86+L87+L88</f>
        <v>2450000</v>
      </c>
    </row>
    <row r="86" spans="1:13" ht="16.5" thickBot="1">
      <c r="A86" s="61"/>
      <c r="B86" s="61"/>
      <c r="C86" s="61"/>
      <c r="D86" s="61"/>
      <c r="E86" s="132"/>
      <c r="F86" s="103">
        <v>4242</v>
      </c>
      <c r="G86" s="57" t="s">
        <v>10</v>
      </c>
      <c r="H86" s="58">
        <f t="shared" si="13"/>
        <v>7100000</v>
      </c>
      <c r="I86" s="282">
        <v>1690000</v>
      </c>
      <c r="J86" s="282">
        <v>2320000</v>
      </c>
      <c r="K86" s="282">
        <v>820000</v>
      </c>
      <c r="L86" s="58">
        <v>2270000</v>
      </c>
    </row>
    <row r="87" spans="1:13" ht="16.5" thickBot="1">
      <c r="A87" s="357"/>
      <c r="B87" s="357"/>
      <c r="C87" s="357"/>
      <c r="D87" s="357"/>
      <c r="E87" s="496"/>
      <c r="F87" s="103">
        <v>4243</v>
      </c>
      <c r="G87" s="309" t="s">
        <v>244</v>
      </c>
      <c r="H87" s="231">
        <f t="shared" si="13"/>
        <v>150000</v>
      </c>
      <c r="I87" s="11">
        <v>30000</v>
      </c>
      <c r="J87" s="231">
        <v>40000</v>
      </c>
      <c r="K87" s="231">
        <v>40000</v>
      </c>
      <c r="L87" s="231">
        <v>40000</v>
      </c>
    </row>
    <row r="88" spans="1:13" ht="16.5" thickBot="1">
      <c r="A88" s="357"/>
      <c r="B88" s="357"/>
      <c r="C88" s="357"/>
      <c r="D88" s="357"/>
      <c r="E88" s="496"/>
      <c r="F88" s="103">
        <v>4249</v>
      </c>
      <c r="G88" s="266" t="s">
        <v>147</v>
      </c>
      <c r="H88" s="11">
        <f t="shared" si="13"/>
        <v>500000</v>
      </c>
      <c r="I88" s="265">
        <v>80000</v>
      </c>
      <c r="J88" s="8">
        <v>140000</v>
      </c>
      <c r="K88" s="8">
        <v>140000</v>
      </c>
      <c r="L88" s="8">
        <v>140000</v>
      </c>
    </row>
    <row r="89" spans="1:13" ht="16.5" thickBot="1">
      <c r="A89" s="61"/>
      <c r="B89" s="61"/>
      <c r="C89" s="61"/>
      <c r="D89" s="61"/>
      <c r="E89" s="213">
        <v>240</v>
      </c>
      <c r="F89" s="70">
        <v>426</v>
      </c>
      <c r="G89" s="14" t="s">
        <v>12</v>
      </c>
      <c r="H89" s="15">
        <f t="shared" si="13"/>
        <v>1160000</v>
      </c>
      <c r="I89" s="15">
        <f>SUM(I90:I93)</f>
        <v>160000</v>
      </c>
      <c r="J89" s="15">
        <f>SUM(J90:J93)</f>
        <v>400000</v>
      </c>
      <c r="K89" s="15">
        <f>SUM(K90:K93)</f>
        <v>350000</v>
      </c>
      <c r="L89" s="15">
        <f>SUM(L90:L93)</f>
        <v>250000</v>
      </c>
    </row>
    <row r="90" spans="1:13" ht="16.5" thickBot="1">
      <c r="A90" s="61"/>
      <c r="B90" s="61"/>
      <c r="C90" s="61"/>
      <c r="D90" s="61"/>
      <c r="E90" s="132"/>
      <c r="F90" s="103">
        <v>4264</v>
      </c>
      <c r="G90" s="57" t="s">
        <v>149</v>
      </c>
      <c r="H90" s="262">
        <f t="shared" si="13"/>
        <v>110000</v>
      </c>
      <c r="I90" s="58">
        <v>70000</v>
      </c>
      <c r="J90" s="58">
        <v>20000</v>
      </c>
      <c r="K90" s="282">
        <v>20000</v>
      </c>
      <c r="L90" s="58"/>
    </row>
    <row r="91" spans="1:13" ht="16.5" thickBot="1">
      <c r="A91" s="357"/>
      <c r="B91" s="357"/>
      <c r="C91" s="357"/>
      <c r="D91" s="357"/>
      <c r="E91" s="496"/>
      <c r="F91" s="222">
        <v>4266</v>
      </c>
      <c r="G91" s="306" t="s">
        <v>13</v>
      </c>
      <c r="H91" s="231">
        <f t="shared" si="13"/>
        <v>100000</v>
      </c>
      <c r="I91" s="231"/>
      <c r="J91" s="231">
        <v>100000</v>
      </c>
      <c r="K91" s="11"/>
      <c r="L91" s="231"/>
    </row>
    <row r="92" spans="1:13" ht="32.25" thickBot="1">
      <c r="A92" s="61"/>
      <c r="B92" s="61"/>
      <c r="C92" s="61"/>
      <c r="D92" s="61"/>
      <c r="E92" s="132"/>
      <c r="F92" s="222">
        <v>4268</v>
      </c>
      <c r="G92" s="306" t="s">
        <v>115</v>
      </c>
      <c r="H92" s="299">
        <f t="shared" si="13"/>
        <v>935000</v>
      </c>
      <c r="I92" s="299">
        <v>83000</v>
      </c>
      <c r="J92" s="299">
        <v>272000</v>
      </c>
      <c r="K92" s="231">
        <v>330000</v>
      </c>
      <c r="L92" s="299">
        <v>250000</v>
      </c>
    </row>
    <row r="93" spans="1:13" ht="16.5" thickBot="1">
      <c r="A93" s="357"/>
      <c r="B93" s="357"/>
      <c r="C93" s="357"/>
      <c r="D93" s="357"/>
      <c r="E93" s="496"/>
      <c r="F93" s="222">
        <v>4269</v>
      </c>
      <c r="G93" s="482" t="s">
        <v>34</v>
      </c>
      <c r="H93" s="265">
        <f t="shared" ref="H93" si="14">SUM(I93+J93+K93+L93)</f>
        <v>15000</v>
      </c>
      <c r="I93" s="265">
        <v>7000</v>
      </c>
      <c r="J93" s="265">
        <v>8000</v>
      </c>
      <c r="K93" s="345"/>
      <c r="L93" s="265"/>
    </row>
    <row r="94" spans="1:13" ht="18.75" customHeight="1" thickBot="1">
      <c r="A94" s="535" t="s">
        <v>138</v>
      </c>
      <c r="B94" s="536"/>
      <c r="C94" s="536"/>
      <c r="D94" s="536"/>
      <c r="E94" s="566"/>
      <c r="F94" s="566"/>
      <c r="G94" s="567"/>
      <c r="H94" s="148">
        <f>SUM(H72+H75+H78+H85+H89)</f>
        <v>15991000</v>
      </c>
      <c r="I94" s="148">
        <f>SUM(I72+I75+I78+I85+I89)</f>
        <v>2720000</v>
      </c>
      <c r="J94" s="148">
        <f>SUM(J72+J75+J78+J85+J89)</f>
        <v>4720000</v>
      </c>
      <c r="K94" s="179">
        <f>SUM(K72+K75+K78+K85+K89)</f>
        <v>3660000</v>
      </c>
      <c r="L94" s="179">
        <f>SUM(L72+L75+L78+L85+L89)</f>
        <v>4891000</v>
      </c>
    </row>
    <row r="95" spans="1:13" ht="30.75" hidden="1" thickBot="1">
      <c r="A95" s="395"/>
      <c r="B95" s="397"/>
      <c r="C95" s="162" t="s">
        <v>239</v>
      </c>
      <c r="D95" s="168"/>
      <c r="E95" s="395"/>
      <c r="F95" s="399"/>
      <c r="G95" s="401" t="s">
        <v>139</v>
      </c>
      <c r="H95" s="401"/>
      <c r="I95" s="401"/>
      <c r="J95" s="401"/>
      <c r="K95" s="401"/>
      <c r="L95" s="393"/>
      <c r="M95" s="374"/>
    </row>
    <row r="96" spans="1:13" ht="16.5" hidden="1" thickBot="1">
      <c r="A96" s="396"/>
      <c r="B96" s="396"/>
      <c r="C96" s="398"/>
      <c r="D96" s="169" t="s">
        <v>92</v>
      </c>
      <c r="E96" s="170"/>
      <c r="F96" s="170"/>
      <c r="G96" s="400" t="s">
        <v>10</v>
      </c>
      <c r="H96" s="382"/>
      <c r="I96" s="402"/>
      <c r="J96" s="403"/>
      <c r="K96" s="382"/>
      <c r="L96" s="382"/>
    </row>
    <row r="97" spans="1:13" ht="16.5" hidden="1" thickBot="1">
      <c r="A97" s="131"/>
      <c r="B97" s="131"/>
      <c r="C97" s="131"/>
      <c r="D97" s="131"/>
      <c r="E97" s="131">
        <v>268</v>
      </c>
      <c r="F97" s="146">
        <v>423</v>
      </c>
      <c r="G97" s="147" t="s">
        <v>7</v>
      </c>
      <c r="H97" s="145">
        <f>SUM(I97+J97+K97+L97)</f>
        <v>0</v>
      </c>
      <c r="I97" s="145">
        <f>+I98</f>
        <v>0</v>
      </c>
      <c r="J97" s="145">
        <f>+J98</f>
        <v>0</v>
      </c>
      <c r="K97" s="145">
        <f>+K98</f>
        <v>0</v>
      </c>
      <c r="L97" s="145">
        <f>+L98</f>
        <v>0</v>
      </c>
    </row>
    <row r="98" spans="1:13" ht="16.5" hidden="1" thickBot="1">
      <c r="A98" s="405"/>
      <c r="B98" s="174"/>
      <c r="C98" s="174"/>
      <c r="D98" s="174"/>
      <c r="E98" s="174"/>
      <c r="F98" s="172">
        <v>4237</v>
      </c>
      <c r="G98" s="314" t="s">
        <v>109</v>
      </c>
      <c r="H98" s="261"/>
      <c r="I98" s="58"/>
      <c r="J98" s="58"/>
      <c r="K98" s="58"/>
      <c r="L98" s="58"/>
    </row>
    <row r="99" spans="1:13" ht="16.5" hidden="1" thickBot="1">
      <c r="A99" s="565" t="s">
        <v>240</v>
      </c>
      <c r="B99" s="566"/>
      <c r="C99" s="566"/>
      <c r="D99" s="566"/>
      <c r="E99" s="566"/>
      <c r="F99" s="566"/>
      <c r="G99" s="567"/>
      <c r="H99" s="148">
        <f>+H97</f>
        <v>0</v>
      </c>
      <c r="I99" s="148">
        <f>+I97</f>
        <v>0</v>
      </c>
      <c r="J99" s="148">
        <f>+J97</f>
        <v>0</v>
      </c>
      <c r="K99" s="148">
        <f>+K97</f>
        <v>0</v>
      </c>
      <c r="L99" s="148">
        <f>+L97</f>
        <v>0</v>
      </c>
    </row>
    <row r="100" spans="1:13" ht="29.25" customHeight="1" thickBot="1">
      <c r="A100" s="562" t="s">
        <v>274</v>
      </c>
      <c r="B100" s="563"/>
      <c r="C100" s="563"/>
      <c r="D100" s="563"/>
      <c r="E100" s="563"/>
      <c r="F100" s="563"/>
      <c r="G100" s="564"/>
      <c r="H100" s="404">
        <f>SUM(H69+H94+H99)</f>
        <v>36031333</v>
      </c>
      <c r="I100" s="404">
        <f>SUM(I69+I94+I99)</f>
        <v>7206759</v>
      </c>
      <c r="J100" s="404">
        <f>SUM(J69+J94+J99)</f>
        <v>10588259</v>
      </c>
      <c r="K100" s="404">
        <f>SUM(K69+K94+K99)</f>
        <v>8427259</v>
      </c>
      <c r="L100" s="404">
        <f>SUM(L69+L94+L99)</f>
        <v>9809056</v>
      </c>
      <c r="M100" s="374"/>
    </row>
    <row r="101" spans="1:13" ht="15.75">
      <c r="A101" s="95"/>
      <c r="B101" s="95"/>
      <c r="C101" s="269"/>
      <c r="D101" s="269"/>
      <c r="E101" s="95"/>
      <c r="F101" s="95"/>
      <c r="G101" s="95"/>
      <c r="H101" s="394"/>
      <c r="I101" s="98"/>
      <c r="J101" s="394"/>
      <c r="K101" s="394"/>
      <c r="L101" s="98"/>
    </row>
    <row r="102" spans="1:13" ht="8.25" customHeight="1">
      <c r="A102" s="95"/>
      <c r="B102" s="516"/>
      <c r="C102" s="516"/>
      <c r="D102" s="516"/>
      <c r="E102" s="516"/>
      <c r="F102" s="516"/>
      <c r="G102" s="95"/>
      <c r="H102" s="98"/>
      <c r="I102" s="98"/>
      <c r="J102" s="98"/>
      <c r="K102" s="98"/>
      <c r="L102" s="98"/>
    </row>
    <row r="103" spans="1:13" hidden="1"/>
    <row r="104" spans="1:13">
      <c r="A104" s="560" t="s">
        <v>279</v>
      </c>
      <c r="B104" s="561"/>
      <c r="C104" s="561"/>
      <c r="D104" s="561"/>
      <c r="E104" s="561"/>
      <c r="F104" s="561"/>
    </row>
    <row r="105" spans="1:13">
      <c r="A105" s="561"/>
      <c r="B105" s="561"/>
      <c r="C105" s="561"/>
      <c r="D105" s="561"/>
      <c r="E105" s="561"/>
      <c r="F105" s="561"/>
      <c r="H105" s="548" t="s">
        <v>276</v>
      </c>
      <c r="I105" s="548"/>
      <c r="J105" s="548"/>
      <c r="K105" s="548"/>
      <c r="L105" s="549"/>
    </row>
    <row r="106" spans="1:13">
      <c r="H106" s="549"/>
      <c r="I106" s="549"/>
      <c r="J106" s="549"/>
      <c r="K106" s="549"/>
      <c r="L106" s="549"/>
    </row>
    <row r="107" spans="1:13" ht="32.25" customHeight="1">
      <c r="H107" s="549"/>
      <c r="I107" s="549"/>
      <c r="J107" s="549"/>
      <c r="K107" s="549"/>
      <c r="L107" s="549"/>
    </row>
  </sheetData>
  <mergeCells count="21">
    <mergeCell ref="A1:E5"/>
    <mergeCell ref="A9:A10"/>
    <mergeCell ref="B9:B10"/>
    <mergeCell ref="C9:C10"/>
    <mergeCell ref="D9:D10"/>
    <mergeCell ref="E9:E10"/>
    <mergeCell ref="A6:L8"/>
    <mergeCell ref="L9:L10"/>
    <mergeCell ref="H9:H10"/>
    <mergeCell ref="B102:F102"/>
    <mergeCell ref="A104:F105"/>
    <mergeCell ref="H105:L107"/>
    <mergeCell ref="I9:I10"/>
    <mergeCell ref="J9:J10"/>
    <mergeCell ref="K9:K10"/>
    <mergeCell ref="A100:G100"/>
    <mergeCell ref="A99:G99"/>
    <mergeCell ref="A94:G94"/>
    <mergeCell ref="A69:G69"/>
    <mergeCell ref="G9:G10"/>
    <mergeCell ref="F9:F10"/>
  </mergeCells>
  <pageMargins left="0.35" right="0.16" top="0.25" bottom="0.16" header="0.26" footer="0.16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2019-01-28T10:46:34Z</cp:lastPrinted>
  <dcterms:created xsi:type="dcterms:W3CDTF">2013-10-30T09:41:09Z</dcterms:created>
  <dcterms:modified xsi:type="dcterms:W3CDTF">2019-01-30T10:29:00Z</dcterms:modified>
</cp:coreProperties>
</file>