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 activeTab="2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L91" i="5"/>
  <c r="I91"/>
  <c r="J49"/>
  <c r="I49"/>
  <c r="L88"/>
  <c r="I88"/>
  <c r="L23"/>
  <c r="I23"/>
  <c r="H82"/>
  <c r="H59"/>
  <c r="H55"/>
  <c r="H47"/>
  <c r="H46"/>
  <c r="L45"/>
  <c r="K45"/>
  <c r="J45"/>
  <c r="I45"/>
  <c r="H40"/>
  <c r="L29"/>
  <c r="K29"/>
  <c r="J29"/>
  <c r="I29"/>
  <c r="K27"/>
  <c r="I27"/>
  <c r="H28"/>
  <c r="L27"/>
  <c r="H22"/>
  <c r="L167" i="4"/>
  <c r="L120"/>
  <c r="L169"/>
  <c r="L168"/>
  <c r="L166"/>
  <c r="L165"/>
  <c r="L164"/>
  <c r="L163"/>
  <c r="L162"/>
  <c r="L161"/>
  <c r="L160"/>
  <c r="L159"/>
  <c r="L158"/>
  <c r="L157"/>
  <c r="L156"/>
  <c r="L155"/>
  <c r="L154"/>
  <c r="L153"/>
  <c r="L152"/>
  <c r="L117"/>
  <c r="L116"/>
  <c r="L115"/>
  <c r="L114"/>
  <c r="J113"/>
  <c r="J151"/>
  <c r="L149"/>
  <c r="L148"/>
  <c r="L147"/>
  <c r="L146"/>
  <c r="L145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12"/>
  <c r="J110"/>
  <c r="L97"/>
  <c r="J96"/>
  <c r="J64"/>
  <c r="L58"/>
  <c r="L23"/>
  <c r="L22"/>
  <c r="L24"/>
  <c r="K21"/>
  <c r="J21"/>
  <c r="L86" i="1"/>
  <c r="J84"/>
  <c r="J45"/>
  <c r="K19"/>
  <c r="L86" i="4"/>
  <c r="L85" s="1"/>
  <c r="K85"/>
  <c r="J85"/>
  <c r="J77"/>
  <c r="L60"/>
  <c r="K58" i="5"/>
  <c r="J58"/>
  <c r="I58"/>
  <c r="L58"/>
  <c r="H58"/>
  <c r="H42"/>
  <c r="H37"/>
  <c r="H31"/>
  <c r="K58" i="1"/>
  <c r="L59"/>
  <c r="L58" s="1"/>
  <c r="J58"/>
  <c r="L81" i="4"/>
  <c r="K64"/>
  <c r="L65"/>
  <c r="H23" i="5" l="1"/>
  <c r="L113" i="4"/>
  <c r="L95" i="1"/>
  <c r="L94" s="1"/>
  <c r="L92"/>
  <c r="K67"/>
  <c r="K45"/>
  <c r="J143" i="4"/>
  <c r="L150"/>
  <c r="J89" i="5"/>
  <c r="L75"/>
  <c r="K75"/>
  <c r="J75"/>
  <c r="I75"/>
  <c r="L72"/>
  <c r="K72"/>
  <c r="J72"/>
  <c r="I72"/>
  <c r="H74"/>
  <c r="H73"/>
  <c r="L95"/>
  <c r="K95"/>
  <c r="K97" s="1"/>
  <c r="J95"/>
  <c r="I95"/>
  <c r="I97" s="1"/>
  <c r="L15"/>
  <c r="K15"/>
  <c r="J15"/>
  <c r="I15"/>
  <c r="K96" i="1"/>
  <c r="J96"/>
  <c r="K81"/>
  <c r="J81"/>
  <c r="L83"/>
  <c r="L82"/>
  <c r="L55"/>
  <c r="L89" i="5"/>
  <c r="K89"/>
  <c r="I89"/>
  <c r="I92" s="1"/>
  <c r="H91"/>
  <c r="H90"/>
  <c r="L87"/>
  <c r="K87"/>
  <c r="J87"/>
  <c r="I87"/>
  <c r="H88"/>
  <c r="L80"/>
  <c r="K80"/>
  <c r="J80"/>
  <c r="I80"/>
  <c r="H86"/>
  <c r="H85"/>
  <c r="H84"/>
  <c r="H83"/>
  <c r="H81"/>
  <c r="H76"/>
  <c r="H75" s="1"/>
  <c r="L67"/>
  <c r="K67"/>
  <c r="J67"/>
  <c r="I67"/>
  <c r="H68"/>
  <c r="H66"/>
  <c r="L62"/>
  <c r="K62"/>
  <c r="J62"/>
  <c r="I62"/>
  <c r="H64"/>
  <c r="H63"/>
  <c r="H61"/>
  <c r="L60"/>
  <c r="K60"/>
  <c r="J60"/>
  <c r="I60"/>
  <c r="L51"/>
  <c r="K51"/>
  <c r="J51"/>
  <c r="I51"/>
  <c r="H57"/>
  <c r="H56"/>
  <c r="H54"/>
  <c r="H53"/>
  <c r="H52"/>
  <c r="L48"/>
  <c r="K48"/>
  <c r="J48"/>
  <c r="I48"/>
  <c r="H50"/>
  <c r="H49"/>
  <c r="H44"/>
  <c r="H43"/>
  <c r="H41"/>
  <c r="H39"/>
  <c r="L38"/>
  <c r="K38"/>
  <c r="J38"/>
  <c r="I38"/>
  <c r="L36"/>
  <c r="K36"/>
  <c r="J36"/>
  <c r="I36"/>
  <c r="H34"/>
  <c r="H33"/>
  <c r="H32"/>
  <c r="H30"/>
  <c r="J27"/>
  <c r="H27" s="1"/>
  <c r="L25"/>
  <c r="K25"/>
  <c r="J25"/>
  <c r="I25"/>
  <c r="H26"/>
  <c r="L21"/>
  <c r="K21"/>
  <c r="J21"/>
  <c r="I21"/>
  <c r="L17"/>
  <c r="K17"/>
  <c r="J17"/>
  <c r="I17"/>
  <c r="H17" s="1"/>
  <c r="H20"/>
  <c r="H19"/>
  <c r="H18"/>
  <c r="L97"/>
  <c r="J97"/>
  <c r="H95"/>
  <c r="H97" s="1"/>
  <c r="H87"/>
  <c r="H65"/>
  <c r="L108" i="1"/>
  <c r="L107" s="1"/>
  <c r="L109" s="1"/>
  <c r="K107"/>
  <c r="K109" s="1"/>
  <c r="J107"/>
  <c r="J109" s="1"/>
  <c r="L98"/>
  <c r="L97"/>
  <c r="K94"/>
  <c r="L93"/>
  <c r="L91"/>
  <c r="L90"/>
  <c r="L89"/>
  <c r="L88"/>
  <c r="K87"/>
  <c r="L85"/>
  <c r="L84" s="1"/>
  <c r="K84"/>
  <c r="L68"/>
  <c r="J67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8" i="4"/>
  <c r="L87" s="1"/>
  <c r="K87"/>
  <c r="J87"/>
  <c r="L181"/>
  <c r="L180" s="1"/>
  <c r="L182" s="1"/>
  <c r="K180"/>
  <c r="K182" s="1"/>
  <c r="J180"/>
  <c r="J182" s="1"/>
  <c r="K110"/>
  <c r="L111"/>
  <c r="L110" s="1"/>
  <c r="K151"/>
  <c r="K143"/>
  <c r="K118"/>
  <c r="J118"/>
  <c r="L170"/>
  <c r="L151" s="1"/>
  <c r="L144"/>
  <c r="L142"/>
  <c r="L123"/>
  <c r="L122"/>
  <c r="L121"/>
  <c r="L119"/>
  <c r="L73"/>
  <c r="L72"/>
  <c r="L71"/>
  <c r="L70"/>
  <c r="L62"/>
  <c r="L59"/>
  <c r="L57"/>
  <c r="L51"/>
  <c r="L47"/>
  <c r="L46"/>
  <c r="L45"/>
  <c r="L44"/>
  <c r="L43"/>
  <c r="L42"/>
  <c r="L41"/>
  <c r="L39"/>
  <c r="L38"/>
  <c r="L34"/>
  <c r="K67"/>
  <c r="J67"/>
  <c r="K53"/>
  <c r="J53"/>
  <c r="K49"/>
  <c r="J49"/>
  <c r="K31"/>
  <c r="J31"/>
  <c r="K96"/>
  <c r="L93"/>
  <c r="L92"/>
  <c r="K89"/>
  <c r="J89"/>
  <c r="L91"/>
  <c r="K74"/>
  <c r="J74"/>
  <c r="L84"/>
  <c r="L83"/>
  <c r="L82"/>
  <c r="L80"/>
  <c r="L36"/>
  <c r="L98"/>
  <c r="L96" s="1"/>
  <c r="L95"/>
  <c r="K94"/>
  <c r="J94"/>
  <c r="L90"/>
  <c r="L79"/>
  <c r="L78"/>
  <c r="L77"/>
  <c r="L76"/>
  <c r="L75"/>
  <c r="L69"/>
  <c r="L68"/>
  <c r="L66"/>
  <c r="L64" s="1"/>
  <c r="L63"/>
  <c r="L61"/>
  <c r="L56"/>
  <c r="L55"/>
  <c r="L54"/>
  <c r="L52"/>
  <c r="L50"/>
  <c r="L40"/>
  <c r="L37"/>
  <c r="L35"/>
  <c r="L33"/>
  <c r="L32"/>
  <c r="L30"/>
  <c r="K29"/>
  <c r="J29"/>
  <c r="L28"/>
  <c r="K27"/>
  <c r="J27"/>
  <c r="L25"/>
  <c r="L20"/>
  <c r="L19"/>
  <c r="L18"/>
  <c r="K17"/>
  <c r="J17"/>
  <c r="L16"/>
  <c r="K15"/>
  <c r="J15"/>
  <c r="H45" i="5"/>
  <c r="H25"/>
  <c r="H29"/>
  <c r="L92" l="1"/>
  <c r="K92"/>
  <c r="J92"/>
  <c r="J69"/>
  <c r="H15"/>
  <c r="I69"/>
  <c r="K69"/>
  <c r="H80"/>
  <c r="H62"/>
  <c r="H60"/>
  <c r="H48"/>
  <c r="H21"/>
  <c r="H36"/>
  <c r="H38"/>
  <c r="L143" i="4"/>
  <c r="J171"/>
  <c r="K99"/>
  <c r="L118"/>
  <c r="L15"/>
  <c r="J99"/>
  <c r="L27"/>
  <c r="L94"/>
  <c r="L17"/>
  <c r="L49"/>
  <c r="L67"/>
  <c r="L31"/>
  <c r="L89"/>
  <c r="H67" i="5"/>
  <c r="L69"/>
  <c r="K99" i="1"/>
  <c r="J69"/>
  <c r="K69"/>
  <c r="L81"/>
  <c r="L65"/>
  <c r="L96"/>
  <c r="L62"/>
  <c r="L67"/>
  <c r="L51"/>
  <c r="L48"/>
  <c r="L25"/>
  <c r="L13"/>
  <c r="L23"/>
  <c r="L38"/>
  <c r="L15"/>
  <c r="J94"/>
  <c r="L27"/>
  <c r="L74" i="4"/>
  <c r="L53"/>
  <c r="H89" i="5"/>
  <c r="H92" s="1"/>
  <c r="K98"/>
  <c r="H72"/>
  <c r="H51"/>
  <c r="L87" i="1"/>
  <c r="L45"/>
  <c r="J87"/>
  <c r="J99" s="1"/>
  <c r="L29" i="4"/>
  <c r="K171"/>
  <c r="I98" i="5" l="1"/>
  <c r="L98"/>
  <c r="H69"/>
  <c r="H98" s="1"/>
  <c r="J98"/>
  <c r="L171" i="4"/>
  <c r="L99" i="1"/>
  <c r="L19"/>
  <c r="L69" s="1"/>
  <c r="L21" i="4"/>
  <c r="L99" s="1"/>
</calcChain>
</file>

<file path=xl/comments1.xml><?xml version="1.0" encoding="utf-8"?>
<comments xmlns="http://schemas.openxmlformats.org/spreadsheetml/2006/main">
  <authors>
    <author>Vladana</author>
  </authors>
  <commentLis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Мил</t>
        </r>
      </text>
    </comment>
  </commentList>
</comments>
</file>

<file path=xl/comments2.xml><?xml version="1.0" encoding="utf-8"?>
<comments xmlns="http://schemas.openxmlformats.org/spreadsheetml/2006/main">
  <authors>
    <author>Vladana</author>
  </authors>
  <commentList>
    <comment ref="I2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квоте 1/2017
+10.000,00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02/2017
-10.000,00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05/2017
+40.000,00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06/2017
-</t>
        </r>
        <r>
          <rPr>
            <sz val="9"/>
            <color indexed="81"/>
            <rFont val="Tahoma"/>
            <family val="2"/>
            <charset val="238"/>
          </rPr>
          <t>40.000,00</t>
        </r>
      </text>
    </comment>
    <comment ref="I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03/2017
+50.000,00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04/2017
-50.000,00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воте
07/2017
+240.960,00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08/2017
-240.960,00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<sst xmlns="http://schemas.openxmlformats.org/spreadsheetml/2006/main" count="471" uniqueCount="259">
  <si>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</si>
  <si>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</si>
  <si>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</si>
  <si>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</si>
  <si>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</si>
  <si>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</si>
  <si>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</si>
  <si>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</si>
  <si>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</si>
  <si>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</si>
  <si>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</si>
  <si>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</si>
  <si>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</si>
  <si>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</si>
  <si>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</si>
  <si>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</si>
  <si>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</si>
  <si>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</si>
  <si>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</si>
  <si>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</si>
  <si>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</si>
  <si>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</si>
  <si>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</si>
  <si>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</si>
  <si>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</si>
  <si>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</si>
  <si>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</si>
  <si>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</si>
  <si>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</si>
  <si>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</si>
  <si>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</si>
  <si>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</si>
  <si>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</si>
  <si>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</si>
  <si>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</si>
  <si>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</si>
  <si>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</si>
  <si>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</si>
  <si>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</si>
  <si>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</si>
  <si>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</si>
  <si>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</si>
  <si>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</si>
  <si>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</si>
  <si>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</si>
  <si>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Накнада трошкова превоза се односи на 13 запослених на неодређено време  и једног запосленог на одређено време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</si>
  <si>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</si>
  <si>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</si>
  <si>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</si>
  <si>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</si>
  <si>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</si>
  <si>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</si>
  <si>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</si>
  <si>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</si>
  <si>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</si>
  <si>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</si>
  <si>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</si>
  <si>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</si>
  <si>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</si>
  <si>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</si>
  <si>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</si>
  <si>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</si>
  <si>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</si>
  <si>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</si>
  <si>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</si>
  <si>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</si>
  <si>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</si>
  <si>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>Поправке и одржавање опреме за саобраћај - велики и мали сервис возила и технички преглед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</si>
  <si>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</si>
  <si>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</si>
  <si>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</si>
  <si>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</si>
  <si>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</si>
  <si>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</si>
  <si>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</si>
  <si>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</si>
  <si>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</si>
  <si>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</si>
  <si>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</si>
  <si>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републичке таксе</t>
  </si>
  <si>
    <t>Новчане казне и пенали по решењу судова</t>
  </si>
  <si>
    <t>Стручно оцењивање аутентичности фолклорног, музичког и сценског извођења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</si>
  <si>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</si>
  <si>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</si>
  <si>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</si>
  <si>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</si>
  <si>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</si>
  <si>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</si>
  <si>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</si>
  <si>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</si>
  <si>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</si>
  <si>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</si>
  <si>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</si>
  <si>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</si>
  <si>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4</t>
  </si>
  <si>
    <t>1201
1201-0001</t>
  </si>
  <si>
    <t>Функција</t>
  </si>
  <si>
    <t>820</t>
  </si>
  <si>
    <t>1201
1201-0002</t>
  </si>
  <si>
    <t>1201
1201-П3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</si>
  <si>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</si>
  <si>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</si>
  <si>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Подстицаји културном и уметничком стваралаштву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</si>
  <si>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</si>
  <si>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</si>
  <si>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</si>
  <si>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</si>
  <si>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</si>
  <si>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Отпремнине у случају смрти запосленог или члана уже породице и боловање преко 30 дана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</si>
  <si>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</si>
  <si>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</si>
  <si>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</si>
  <si>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</si>
  <si>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</si>
  <si>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</si>
  <si>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</si>
  <si>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</si>
  <si>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</si>
  <si>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 xml:space="preserve">Остале специјализоване услуге 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</si>
  <si>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</si>
  <si>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</si>
  <si>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</si>
  <si>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</si>
  <si>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</si>
  <si>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</si>
  <si>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</si>
  <si>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</si>
  <si>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</si>
  <si>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</si>
  <si>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</si>
  <si>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</si>
  <si>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</si>
  <si>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</si>
  <si>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1201-
П3</t>
  </si>
  <si>
    <t>Пројекат "Улица дечијег осмеха"</t>
  </si>
  <si>
    <t>2.3.</t>
  </si>
  <si>
    <t>Прог.Клас.</t>
  </si>
  <si>
    <t>Установа "Центар за културу општине Бор"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</si>
  <si>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</si>
  <si>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</si>
  <si>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</si>
  <si>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</si>
  <si>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</si>
  <si>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</si>
  <si>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</si>
  <si>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</si>
  <si>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</si>
  <si>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</si>
  <si>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</si>
  <si>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</si>
  <si>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</si>
  <si>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</si>
  <si>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</si>
  <si>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</si>
  <si>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</si>
  <si>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</si>
  <si>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</si>
  <si>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</si>
  <si>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</si>
  <si>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</si>
  <si>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</si>
  <si>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</si>
  <si>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Услуге комуникација</t>
  </si>
  <si>
    <t>Закуп имовине и опреме</t>
  </si>
  <si>
    <t>04 - Сопствени приходи</t>
  </si>
  <si>
    <t>УКУПНО за главу 4.2.3</t>
  </si>
  <si>
    <t>Боловање преко 30 дана</t>
  </si>
  <si>
    <t xml:space="preserve"> </t>
  </si>
  <si>
    <t>Радови на крову</t>
  </si>
  <si>
    <t>Трошкови горива за превоз чланова жирија и орг.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</si>
  <si>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</si>
  <si>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</si>
  <si>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</si>
  <si>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Установа "Центар за културу општине Бор" Директор
_______________________
Даниел Чорболоковић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</si>
  <si>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</si>
  <si>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</si>
  <si>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</si>
  <si>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</si>
  <si>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</si>
  <si>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</si>
  <si>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Установа "Центар за културу општине Бор"
директор
_______________________
Даниел Чорболоковић</t>
  </si>
  <si>
    <t>Услуге обуке за ППЗ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</si>
  <si>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</si>
  <si>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</si>
  <si>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</si>
  <si>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</si>
  <si>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УКУПНО ЗА ПРОЈЕКАТ "УЛИЦА ДЕЧИЈЕГ ОСМЕХА"   1201-П8:</t>
  </si>
  <si>
    <r>
      <t xml:space="preserve">
ФИНАНСИЈСКИ    ПЛАН
ЗА 2017.ГОДИНУ 
</t>
    </r>
    <r>
      <rPr>
        <b/>
        <sz val="12"/>
        <rFont val="Times New Roman"/>
        <family val="1"/>
        <charset val="238"/>
      </rPr>
      <t xml:space="preserve">израђен на основу Решења о расподели средстава за 2017.годину  број 400-7/2017-III-01 од 09.01.2017.год. о одобреним апропријацијама из Одлуке о буџету општине Бор за 2017.године oд , број 400-225/2016-I (Сл.лист општине Бор"бр.22/2016), </t>
    </r>
    <r>
      <rPr>
        <b/>
        <sz val="12"/>
        <color theme="1"/>
        <rFont val="Times New Roman"/>
        <family val="1"/>
        <charset val="238"/>
      </rPr>
      <t xml:space="preserve">
</t>
    </r>
  </si>
  <si>
    <t>Број: 1-III/2017
У Бору, 10.01.2017.године</t>
  </si>
  <si>
    <t xml:space="preserve"> 
ФИНАНСИЈСКИ  ПЛАН
ЗА 2017.ГОДИНУ 
израђен на основу Решења о расподели средстава за 2017.годину  број 400-7/2017-III-01 од 09.01.2017.год. о одобреним апропријацијама из Одлуке о буџету општине Бор за 2017.године , број 400-225/2016-I (Сл.лист општине Бор"бр.22/2016)
</t>
  </si>
  <si>
    <t>Породиљско боловање</t>
  </si>
  <si>
    <t>Отпремнине приликом одласка у пензију</t>
  </si>
  <si>
    <t>Накнада трошкова превоза се односи на 12 запослених на неодређено време  и 2 запосленa на одређено време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</si>
  <si>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</si>
  <si>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</si>
  <si>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</si>
  <si>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</si>
  <si>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</si>
  <si>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доставе</t>
  </si>
  <si>
    <t>Услуге чишћења</t>
  </si>
  <si>
    <t>Котизација за КУД</t>
  </si>
  <si>
    <t>Едукација за радионицу етно певања - 100.000,00 - бруто
- Едукација полазника градског хора - 100.000,00 бруто</t>
  </si>
  <si>
    <t xml:space="preserve">
- Израда костима за Драмски студио  - 108.000,00 бруто
- Израда сценографије за Драмски студио - 108.000,00 бруто</t>
  </si>
  <si>
    <t>Извођење струје на отвореном</t>
  </si>
  <si>
    <t>Стручно оцењивање такмичара-рецитатора</t>
  </si>
  <si>
    <t>Израда сценографије за програме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</si>
  <si>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</si>
  <si>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</si>
  <si>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</si>
  <si>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</si>
  <si>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</si>
  <si>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</si>
  <si>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</si>
  <si>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</si>
  <si>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</si>
  <si>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</si>
  <si>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</si>
  <si>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</si>
  <si>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</si>
  <si>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</si>
  <si>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</si>
  <si>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</si>
  <si>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</si>
  <si>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</si>
  <si>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</si>
  <si>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</si>
  <si>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</si>
  <si>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</si>
  <si>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</si>
  <si>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</si>
  <si>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учеснике - влашки естивал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</si>
  <si>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</si>
  <si>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</si>
  <si>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</si>
  <si>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</si>
  <si>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</si>
  <si>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</si>
  <si>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</si>
  <si>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</si>
  <si>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</si>
  <si>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</si>
  <si>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</si>
  <si>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</si>
  <si>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Установа "Центар за културу општине Бор"
 директор
____________________________
Даниел Чорболоковић</t>
  </si>
  <si>
    <t>Гостујуће представе</t>
  </si>
  <si>
    <t>1201-П8</t>
  </si>
  <si>
    <t>Укупно за пројекат 1201-П8:</t>
  </si>
  <si>
    <t>УКУПНО за програмску класификацију  
1201-0001, 1201-0002, 1201-П8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</si>
  <si>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</si>
  <si>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</si>
  <si>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</si>
  <si>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 xml:space="preserve">Осигурање службеног возила Опела астра и приколице приликом регистрације и Каско осигурање возила </t>
  </si>
  <si>
    <t xml:space="preserve">ПЛАН КВОТА
 ПО КВАРТАЛИМА ЗА 2017.годину 
израђен на основу извода из Решења о утврђивању квота - распореду средстава буџета општине Бор за потрошњу у 2017.години
број 400-1-22/2017-III-04 од 20.01.2017.године </t>
  </si>
  <si>
    <t>Отпремнине у случају смрти запосленог или члана уже породице и отпремнина приликом одласка у пензију</t>
  </si>
  <si>
    <t xml:space="preserve">Јубиларне награде за два запослена </t>
  </si>
  <si>
    <t>Услуге образовања, културе и спорта</t>
  </si>
  <si>
    <t>Јачање културне ородукције и уметничког стваралаштва-стваралачка, традиционална и едукативна делатност</t>
  </si>
  <si>
    <t>Број: 31-III/2017
У Бору, 24.01.2017.године</t>
  </si>
  <si>
    <r>
      <t xml:space="preserve">ПРОГРАМСКА АКТИВНОСТ
ЈАЧАЊЕ КУЛТУРНЕ ПРОДУКЦИЈЕ И УМЕТНИЧКОГ СТВАРАЛАШТВА-СТВАРАЛАЧКА, ТРАДИЦИОНАЛНА И ЕДУКАТИВНА ДЕЛАТНОСТ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сзваралаштва-стваралачка, традицонална и едукативна делатност"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 и градски хор,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</si>
</sst>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7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0" fontId="1" fillId="0" borderId="15" xfId="0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4" fontId="11" fillId="3" borderId="18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49" fontId="12" fillId="6" borderId="10" xfId="0" applyNumberFormat="1" applyFont="1" applyFill="1" applyBorder="1" applyAlignment="1">
      <alignment horizontal="center" textRotation="255" shrinkToFit="1"/>
    </xf>
    <xf numFmtId="49" fontId="13" fillId="6" borderId="10" xfId="0" applyNumberFormat="1" applyFont="1" applyFill="1" applyBorder="1" applyAlignment="1">
      <alignment horizontal="center" textRotation="90" wrapText="1" shrinkToFit="1"/>
    </xf>
    <xf numFmtId="49" fontId="13" fillId="6" borderId="10" xfId="0" applyNumberFormat="1" applyFont="1" applyFill="1" applyBorder="1" applyAlignment="1">
      <alignment horizontal="center" wrapText="1" shrinkToFit="1"/>
    </xf>
    <xf numFmtId="0" fontId="12" fillId="6" borderId="10" xfId="0" applyFont="1" applyFill="1" applyBorder="1" applyAlignment="1">
      <alignment horizontal="center" vertical="top" textRotation="90" wrapText="1"/>
    </xf>
    <xf numFmtId="0" fontId="12" fillId="6" borderId="10" xfId="0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4" fillId="3" borderId="47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4" fillId="3" borderId="31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0" fontId="11" fillId="3" borderId="22" xfId="0" applyFont="1" applyFill="1" applyBorder="1" applyAlignment="1">
      <alignment horizontal="right"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0" borderId="27" xfId="0" applyNumberFormat="1" applyFont="1" applyBorder="1" applyAlignment="1" applyProtection="1">
      <alignment vertical="top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top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4" fontId="12" fillId="4" borderId="0" xfId="0" applyNumberFormat="1" applyFont="1" applyFill="1" applyBorder="1" applyAlignment="1"/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textRotation="90" shrinkToFit="1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3" xfId="0" applyFont="1" applyBorder="1" applyAlignment="1">
      <alignment horizontal="center" textRotation="90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3" borderId="28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885825</xdr:colOff>
      <xdr:row>4</xdr:row>
      <xdr:rowOff>609600</xdr:rowOff>
    </xdr:to>
    <xdr:pic>
      <xdr:nvPicPr>
        <xdr:cNvPr id="1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914400</xdr:colOff>
      <xdr:row>5</xdr:row>
      <xdr:rowOff>0</xdr:rowOff>
    </xdr:to>
    <xdr:pic>
      <xdr:nvPicPr>
        <xdr:cNvPr id="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5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5</xdr:row>
      <xdr:rowOff>0</xdr:rowOff>
    </xdr:to>
    <xdr:pic>
      <xdr:nvPicPr>
        <xdr:cNvPr id="4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opLeftCell="A142" workbookViewId="0">
      <selection activeCell="N114" sqref="N114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475"/>
      <c r="B1" s="476"/>
      <c r="C1" s="476"/>
      <c r="D1" s="476"/>
      <c r="E1" s="476"/>
      <c r="F1" s="476"/>
      <c r="G1" s="476"/>
    </row>
    <row r="2" spans="1:12">
      <c r="A2" s="476"/>
      <c r="B2" s="476"/>
      <c r="C2" s="476"/>
      <c r="D2" s="476"/>
      <c r="E2" s="476"/>
      <c r="F2" s="476"/>
      <c r="G2" s="476"/>
    </row>
    <row r="3" spans="1:12">
      <c r="A3" s="476"/>
      <c r="B3" s="476"/>
      <c r="C3" s="476"/>
      <c r="D3" s="476"/>
      <c r="E3" s="476"/>
      <c r="F3" s="476"/>
      <c r="G3" s="476"/>
    </row>
    <row r="4" spans="1:12">
      <c r="A4" s="476"/>
      <c r="B4" s="476"/>
      <c r="C4" s="476"/>
      <c r="D4" s="476"/>
      <c r="E4" s="476"/>
      <c r="F4" s="476"/>
      <c r="G4" s="476"/>
    </row>
    <row r="5" spans="1:12" ht="60.75" customHeight="1">
      <c r="A5" s="476"/>
      <c r="B5" s="476"/>
      <c r="C5" s="476"/>
      <c r="D5" s="476"/>
      <c r="E5" s="476"/>
      <c r="F5" s="476"/>
      <c r="G5" s="476"/>
    </row>
    <row r="6" spans="1:12" ht="13.5" customHeight="1">
      <c r="A6" s="491" t="s">
        <v>187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</row>
    <row r="7" spans="1:12" ht="9" customHeigh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64.5" customHeight="1" thickBo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</row>
    <row r="9" spans="1:12" ht="32.25" customHeight="1">
      <c r="A9" s="457" t="s">
        <v>20</v>
      </c>
      <c r="B9" s="464" t="s">
        <v>89</v>
      </c>
      <c r="C9" s="464" t="s">
        <v>90</v>
      </c>
      <c r="D9" s="472" t="s">
        <v>103</v>
      </c>
      <c r="E9" s="477" t="s">
        <v>104</v>
      </c>
      <c r="F9" s="477" t="s">
        <v>96</v>
      </c>
      <c r="G9" s="479" t="s">
        <v>91</v>
      </c>
      <c r="H9" s="479" t="s">
        <v>92</v>
      </c>
      <c r="I9" s="466" t="s">
        <v>0</v>
      </c>
      <c r="J9" s="457" t="s">
        <v>1</v>
      </c>
      <c r="K9" s="457" t="s">
        <v>21</v>
      </c>
      <c r="L9" s="457" t="s">
        <v>22</v>
      </c>
    </row>
    <row r="10" spans="1:12" ht="15.75" customHeight="1" thickBot="1">
      <c r="A10" s="459"/>
      <c r="B10" s="465"/>
      <c r="C10" s="465"/>
      <c r="D10" s="473"/>
      <c r="E10" s="478"/>
      <c r="F10" s="478"/>
      <c r="G10" s="480"/>
      <c r="H10" s="480"/>
      <c r="I10" s="467"/>
      <c r="J10" s="458"/>
      <c r="K10" s="458"/>
      <c r="L10" s="458"/>
    </row>
    <row r="11" spans="1:12" ht="39" customHeight="1" thickBot="1">
      <c r="A11" s="458"/>
      <c r="B11" s="471"/>
      <c r="C11" s="471"/>
      <c r="D11" s="474"/>
      <c r="E11" s="481"/>
      <c r="F11" s="481"/>
      <c r="G11" s="482"/>
      <c r="H11" s="482"/>
      <c r="I11" s="468"/>
      <c r="J11" s="33" t="s">
        <v>23</v>
      </c>
      <c r="K11" s="33" t="s">
        <v>24</v>
      </c>
      <c r="L11" s="33"/>
    </row>
    <row r="12" spans="1:12" ht="74.25" customHeight="1" thickBot="1">
      <c r="A12" s="105"/>
      <c r="B12" s="106" t="s">
        <v>94</v>
      </c>
      <c r="C12" s="106" t="s">
        <v>93</v>
      </c>
      <c r="D12" s="107" t="s">
        <v>95</v>
      </c>
      <c r="E12" s="107" t="s">
        <v>101</v>
      </c>
      <c r="F12" s="108" t="s">
        <v>97</v>
      </c>
      <c r="G12" s="109"/>
      <c r="H12" s="110"/>
      <c r="I12" s="111"/>
      <c r="J12" s="112"/>
      <c r="K12" s="112"/>
      <c r="L12" s="112"/>
    </row>
    <row r="13" spans="1:12" ht="18.75" customHeight="1" thickBot="1">
      <c r="A13" s="462">
        <v>1</v>
      </c>
      <c r="B13" s="462"/>
      <c r="C13" s="462"/>
      <c r="D13" s="462"/>
      <c r="E13" s="82"/>
      <c r="F13" s="82"/>
      <c r="G13" s="462">
        <v>212</v>
      </c>
      <c r="H13" s="113">
        <v>411</v>
      </c>
      <c r="I13" s="114" t="s">
        <v>2</v>
      </c>
      <c r="J13" s="115">
        <f>J14</f>
        <v>7316300</v>
      </c>
      <c r="K13" s="115">
        <f>K14</f>
        <v>0</v>
      </c>
      <c r="L13" s="115">
        <f>SUM(J13+K13)</f>
        <v>7316300</v>
      </c>
    </row>
    <row r="14" spans="1:12" ht="19.5" customHeight="1" thickBot="1">
      <c r="A14" s="463"/>
      <c r="B14" s="463"/>
      <c r="C14" s="463"/>
      <c r="D14" s="463"/>
      <c r="E14" s="83"/>
      <c r="F14" s="83"/>
      <c r="G14" s="463"/>
      <c r="H14" s="6">
        <v>4111</v>
      </c>
      <c r="I14" s="7" t="s">
        <v>3</v>
      </c>
      <c r="J14" s="8">
        <v>7316300</v>
      </c>
      <c r="K14" s="12"/>
      <c r="L14" s="30">
        <f>SUM(J14+K14)</f>
        <v>7316300</v>
      </c>
    </row>
    <row r="15" spans="1:12" ht="19.5" customHeight="1" thickBot="1">
      <c r="A15" s="462">
        <v>2</v>
      </c>
      <c r="B15" s="82"/>
      <c r="C15" s="82"/>
      <c r="D15" s="82"/>
      <c r="E15" s="82"/>
      <c r="F15" s="82"/>
      <c r="G15" s="462">
        <v>213</v>
      </c>
      <c r="H15" s="113">
        <v>412</v>
      </c>
      <c r="I15" s="114" t="s">
        <v>28</v>
      </c>
      <c r="J15" s="115">
        <f>SUM(J16+J17+J18)</f>
        <v>1455944</v>
      </c>
      <c r="K15" s="115">
        <f>SUM(K16+K17+K18)</f>
        <v>0</v>
      </c>
      <c r="L15" s="115">
        <f>SUM(J15+K15)</f>
        <v>1455944</v>
      </c>
    </row>
    <row r="16" spans="1:12" ht="16.5" customHeight="1">
      <c r="A16" s="470"/>
      <c r="B16" s="88"/>
      <c r="C16" s="88"/>
      <c r="D16" s="88"/>
      <c r="E16" s="88"/>
      <c r="F16" s="88"/>
      <c r="G16" s="470"/>
      <c r="H16" s="17">
        <v>4121</v>
      </c>
      <c r="I16" s="18" t="s">
        <v>29</v>
      </c>
      <c r="J16" s="19">
        <v>1024282</v>
      </c>
      <c r="K16" s="20"/>
      <c r="L16" s="59">
        <f t="shared" ref="L16:L68" si="0">SUM(J16+K16)</f>
        <v>1024282</v>
      </c>
    </row>
    <row r="17" spans="1:12" ht="16.5" customHeight="1">
      <c r="A17" s="470"/>
      <c r="B17" s="88"/>
      <c r="C17" s="88"/>
      <c r="D17" s="88"/>
      <c r="E17" s="88"/>
      <c r="F17" s="88"/>
      <c r="G17" s="470"/>
      <c r="H17" s="21">
        <v>4122</v>
      </c>
      <c r="I17" s="22" t="s">
        <v>30</v>
      </c>
      <c r="J17" s="23">
        <v>376790</v>
      </c>
      <c r="K17" s="24"/>
      <c r="L17" s="237">
        <f t="shared" si="0"/>
        <v>376790</v>
      </c>
    </row>
    <row r="18" spans="1:12" ht="19.5" customHeight="1" thickBot="1">
      <c r="A18" s="463"/>
      <c r="B18" s="83"/>
      <c r="C18" s="83"/>
      <c r="D18" s="83"/>
      <c r="E18" s="83"/>
      <c r="F18" s="83"/>
      <c r="G18" s="463"/>
      <c r="H18" s="6">
        <v>4123</v>
      </c>
      <c r="I18" s="7" t="s">
        <v>31</v>
      </c>
      <c r="J18" s="8">
        <v>54872</v>
      </c>
      <c r="K18" s="16"/>
      <c r="L18" s="8">
        <f t="shared" si="0"/>
        <v>54872</v>
      </c>
    </row>
    <row r="19" spans="1:12" ht="16.5" customHeight="1" thickBot="1">
      <c r="A19" s="462">
        <v>3</v>
      </c>
      <c r="B19" s="82"/>
      <c r="C19" s="82"/>
      <c r="D19" s="82"/>
      <c r="E19" s="82"/>
      <c r="F19" s="82"/>
      <c r="G19" s="462">
        <v>214</v>
      </c>
      <c r="H19" s="113">
        <v>414</v>
      </c>
      <c r="I19" s="114" t="s">
        <v>27</v>
      </c>
      <c r="J19" s="115">
        <f>SUM(J21+J22)</f>
        <v>370000</v>
      </c>
      <c r="K19" s="115">
        <f>K20</f>
        <v>2000</v>
      </c>
      <c r="L19" s="115">
        <f>SUM(J19+K19)</f>
        <v>372000</v>
      </c>
    </row>
    <row r="20" spans="1:12" ht="51" customHeight="1">
      <c r="A20" s="470"/>
      <c r="B20" s="273"/>
      <c r="C20" s="273"/>
      <c r="D20" s="273"/>
      <c r="E20" s="273"/>
      <c r="F20" s="273"/>
      <c r="G20" s="470"/>
      <c r="H20" s="206">
        <v>4141</v>
      </c>
      <c r="I20" s="207" t="s">
        <v>182</v>
      </c>
      <c r="J20" s="363"/>
      <c r="K20" s="362">
        <v>2000</v>
      </c>
      <c r="L20" s="174"/>
    </row>
    <row r="21" spans="1:12" ht="65.25" customHeight="1">
      <c r="A21" s="470"/>
      <c r="B21" s="88"/>
      <c r="C21" s="88"/>
      <c r="D21" s="88"/>
      <c r="E21" s="88"/>
      <c r="F21" s="88"/>
      <c r="G21" s="470"/>
      <c r="H21" s="21">
        <v>4143</v>
      </c>
      <c r="I21" s="334" t="s">
        <v>108</v>
      </c>
      <c r="J21" s="296">
        <v>270000</v>
      </c>
      <c r="K21" s="305"/>
      <c r="L21" s="307">
        <f t="shared" si="0"/>
        <v>270000</v>
      </c>
    </row>
    <row r="22" spans="1:12" ht="33" customHeight="1" thickBot="1">
      <c r="A22" s="463"/>
      <c r="B22" s="88"/>
      <c r="C22" s="88"/>
      <c r="D22" s="88"/>
      <c r="E22" s="88"/>
      <c r="F22" s="88"/>
      <c r="G22" s="470"/>
      <c r="H22" s="9">
        <v>4144</v>
      </c>
      <c r="I22" s="333" t="s">
        <v>43</v>
      </c>
      <c r="J22" s="364">
        <v>100000</v>
      </c>
      <c r="K22" s="270"/>
      <c r="L22" s="271">
        <f t="shared" si="0"/>
        <v>100000</v>
      </c>
    </row>
    <row r="23" spans="1:12" ht="17.25" customHeight="1" thickBot="1">
      <c r="A23" s="466">
        <v>4</v>
      </c>
      <c r="B23" s="84"/>
      <c r="C23" s="84"/>
      <c r="D23" s="84"/>
      <c r="E23" s="84"/>
      <c r="F23" s="84"/>
      <c r="G23" s="466">
        <v>215</v>
      </c>
      <c r="H23" s="113">
        <v>415</v>
      </c>
      <c r="I23" s="114" t="s">
        <v>4</v>
      </c>
      <c r="J23" s="115">
        <f>J24</f>
        <v>200000</v>
      </c>
      <c r="K23" s="115">
        <f>K24</f>
        <v>0</v>
      </c>
      <c r="L23" s="115">
        <f>SUM(J23+K23)</f>
        <v>200000</v>
      </c>
    </row>
    <row r="24" spans="1:12" ht="65.25" customHeight="1" thickBot="1">
      <c r="A24" s="468"/>
      <c r="B24" s="85"/>
      <c r="C24" s="85"/>
      <c r="D24" s="85"/>
      <c r="E24" s="85"/>
      <c r="F24" s="85"/>
      <c r="G24" s="468"/>
      <c r="H24" s="2">
        <v>4151</v>
      </c>
      <c r="I24" s="46" t="s">
        <v>45</v>
      </c>
      <c r="J24" s="52">
        <v>200000</v>
      </c>
      <c r="K24" s="32"/>
      <c r="L24" s="30">
        <f t="shared" si="0"/>
        <v>200000</v>
      </c>
    </row>
    <row r="25" spans="1:12" ht="18" customHeight="1" thickBot="1">
      <c r="A25" s="460">
        <v>5</v>
      </c>
      <c r="B25" s="86"/>
      <c r="C25" s="86"/>
      <c r="D25" s="86"/>
      <c r="E25" s="86"/>
      <c r="F25" s="86"/>
      <c r="G25" s="460">
        <v>216</v>
      </c>
      <c r="H25" s="113">
        <v>416</v>
      </c>
      <c r="I25" s="114" t="s">
        <v>26</v>
      </c>
      <c r="J25" s="115">
        <f>J26</f>
        <v>339242</v>
      </c>
      <c r="K25" s="115">
        <f>K26</f>
        <v>0</v>
      </c>
      <c r="L25" s="115">
        <f>SUM(J25+K25)</f>
        <v>339242</v>
      </c>
    </row>
    <row r="26" spans="1:12" ht="49.5" customHeight="1" thickBot="1">
      <c r="A26" s="461"/>
      <c r="B26" s="87"/>
      <c r="C26" s="87"/>
      <c r="D26" s="87"/>
      <c r="E26" s="87"/>
      <c r="F26" s="87"/>
      <c r="G26" s="461"/>
      <c r="H26" s="3">
        <v>4161</v>
      </c>
      <c r="I26" s="274" t="s">
        <v>183</v>
      </c>
      <c r="J26" s="53">
        <v>339242</v>
      </c>
      <c r="K26" s="12"/>
      <c r="L26" s="30">
        <f t="shared" si="0"/>
        <v>339242</v>
      </c>
    </row>
    <row r="27" spans="1:12" ht="20.25" customHeight="1" thickBot="1">
      <c r="A27" s="462">
        <v>6</v>
      </c>
      <c r="B27" s="91"/>
      <c r="C27" s="91"/>
      <c r="D27" s="91"/>
      <c r="E27" s="91"/>
      <c r="F27" s="91"/>
      <c r="G27" s="462">
        <v>217</v>
      </c>
      <c r="H27" s="116">
        <v>421</v>
      </c>
      <c r="I27" s="114" t="s">
        <v>5</v>
      </c>
      <c r="J27" s="115">
        <f>SUM(J28:J33)</f>
        <v>2269190</v>
      </c>
      <c r="K27" s="115">
        <f>SUM(K28:K33)</f>
        <v>0</v>
      </c>
      <c r="L27" s="115">
        <f>SUM(L28:L33)</f>
        <v>2269190</v>
      </c>
    </row>
    <row r="28" spans="1:12" ht="51.75" customHeight="1">
      <c r="A28" s="470"/>
      <c r="B28" s="92"/>
      <c r="C28" s="92"/>
      <c r="D28" s="92"/>
      <c r="E28" s="92"/>
      <c r="F28" s="92"/>
      <c r="G28" s="470"/>
      <c r="H28" s="72">
        <v>4211</v>
      </c>
      <c r="I28" s="18" t="s">
        <v>46</v>
      </c>
      <c r="J28" s="19">
        <v>100000</v>
      </c>
      <c r="K28" s="25"/>
      <c r="L28" s="59">
        <f t="shared" si="0"/>
        <v>100000</v>
      </c>
    </row>
    <row r="29" spans="1:12" ht="72.75" customHeight="1">
      <c r="A29" s="470"/>
      <c r="B29" s="92"/>
      <c r="C29" s="92"/>
      <c r="D29" s="92"/>
      <c r="E29" s="92"/>
      <c r="F29" s="92"/>
      <c r="G29" s="470"/>
      <c r="H29" s="73">
        <v>4212</v>
      </c>
      <c r="I29" s="22" t="s">
        <v>109</v>
      </c>
      <c r="J29" s="23">
        <v>1436000</v>
      </c>
      <c r="K29" s="26"/>
      <c r="L29" s="307">
        <f t="shared" si="0"/>
        <v>1436000</v>
      </c>
    </row>
    <row r="30" spans="1:12" ht="69" customHeight="1">
      <c r="A30" s="470"/>
      <c r="B30" s="92"/>
      <c r="C30" s="92"/>
      <c r="D30" s="92"/>
      <c r="E30" s="92"/>
      <c r="F30" s="92"/>
      <c r="G30" s="470"/>
      <c r="H30" s="73">
        <v>4213</v>
      </c>
      <c r="I30" s="22" t="s">
        <v>110</v>
      </c>
      <c r="J30" s="23">
        <v>27690</v>
      </c>
      <c r="K30" s="26"/>
      <c r="L30" s="237">
        <f t="shared" si="0"/>
        <v>27690</v>
      </c>
    </row>
    <row r="31" spans="1:12" ht="33" customHeight="1">
      <c r="A31" s="470"/>
      <c r="B31" s="92"/>
      <c r="C31" s="92"/>
      <c r="D31" s="92"/>
      <c r="E31" s="92"/>
      <c r="F31" s="92"/>
      <c r="G31" s="470"/>
      <c r="H31" s="73">
        <v>4214</v>
      </c>
      <c r="I31" s="22" t="s">
        <v>155</v>
      </c>
      <c r="J31" s="23">
        <v>278500</v>
      </c>
      <c r="K31" s="27"/>
      <c r="L31" s="11">
        <f t="shared" si="0"/>
        <v>278500</v>
      </c>
    </row>
    <row r="32" spans="1:12" ht="15.75" customHeight="1">
      <c r="A32" s="470"/>
      <c r="B32" s="94"/>
      <c r="C32" s="94"/>
      <c r="D32" s="94"/>
      <c r="E32" s="94"/>
      <c r="F32" s="94"/>
      <c r="G32" s="470"/>
      <c r="H32" s="336">
        <v>4215</v>
      </c>
      <c r="I32" s="314" t="s">
        <v>111</v>
      </c>
      <c r="J32" s="303">
        <v>425000</v>
      </c>
      <c r="K32" s="304"/>
      <c r="L32" s="237">
        <f t="shared" si="0"/>
        <v>425000</v>
      </c>
    </row>
    <row r="33" spans="1:12" ht="18.75" customHeight="1" thickBot="1">
      <c r="A33" s="463"/>
      <c r="B33" s="93"/>
      <c r="C33" s="93"/>
      <c r="D33" s="93"/>
      <c r="E33" s="93"/>
      <c r="F33" s="93"/>
      <c r="G33" s="463"/>
      <c r="H33" s="210">
        <v>4219</v>
      </c>
      <c r="I33" s="7" t="s">
        <v>175</v>
      </c>
      <c r="J33" s="8">
        <v>2000</v>
      </c>
      <c r="K33" s="4"/>
      <c r="L33" s="271">
        <f t="shared" si="0"/>
        <v>2000</v>
      </c>
    </row>
    <row r="34" spans="1:12" ht="15" customHeight="1" thickBot="1">
      <c r="A34" s="485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7"/>
    </row>
    <row r="35" spans="1:12" ht="15" hidden="1" customHeight="1" thickBot="1">
      <c r="A35" s="488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90"/>
    </row>
    <row r="36" spans="1:12" ht="15" customHeight="1" thickBot="1">
      <c r="A36" s="462">
        <v>7</v>
      </c>
      <c r="B36" s="82"/>
      <c r="C36" s="82"/>
      <c r="D36" s="82"/>
      <c r="E36" s="82"/>
      <c r="F36" s="82"/>
      <c r="G36" s="462">
        <v>218</v>
      </c>
      <c r="H36" s="116">
        <v>422</v>
      </c>
      <c r="I36" s="114" t="s">
        <v>6</v>
      </c>
      <c r="J36" s="115">
        <f>SUM(J37:J37)</f>
        <v>30000</v>
      </c>
      <c r="K36" s="115">
        <f>SUM(K37:K37)</f>
        <v>0</v>
      </c>
      <c r="L36" s="115">
        <f>SUM(L37:L37)</f>
        <v>30000</v>
      </c>
    </row>
    <row r="37" spans="1:12" ht="36.75" customHeight="1" thickBot="1">
      <c r="A37" s="470"/>
      <c r="B37" s="88"/>
      <c r="C37" s="88"/>
      <c r="D37" s="88"/>
      <c r="E37" s="88"/>
      <c r="F37" s="88"/>
      <c r="G37" s="470"/>
      <c r="H37" s="72">
        <v>4221</v>
      </c>
      <c r="I37" s="18" t="s">
        <v>112</v>
      </c>
      <c r="J37" s="19">
        <v>30000</v>
      </c>
      <c r="K37" s="25"/>
      <c r="L37" s="30">
        <f t="shared" si="0"/>
        <v>30000</v>
      </c>
    </row>
    <row r="38" spans="1:12" ht="21.75" customHeight="1" thickBot="1">
      <c r="A38" s="462">
        <v>8</v>
      </c>
      <c r="B38" s="82"/>
      <c r="C38" s="82"/>
      <c r="D38" s="82"/>
      <c r="E38" s="82"/>
      <c r="F38" s="82"/>
      <c r="G38" s="462">
        <v>219</v>
      </c>
      <c r="H38" s="113">
        <v>423</v>
      </c>
      <c r="I38" s="114" t="s">
        <v>7</v>
      </c>
      <c r="J38" s="115">
        <f>SUM(J39:J44)</f>
        <v>674350</v>
      </c>
      <c r="K38" s="115">
        <f>SUM(K39:K44)</f>
        <v>0</v>
      </c>
      <c r="L38" s="115">
        <f>SUM(L39:L44)</f>
        <v>674350</v>
      </c>
    </row>
    <row r="39" spans="1:12" ht="17.25" customHeight="1">
      <c r="A39" s="470"/>
      <c r="B39" s="88"/>
      <c r="C39" s="88"/>
      <c r="D39" s="88"/>
      <c r="E39" s="88"/>
      <c r="F39" s="88"/>
      <c r="G39" s="470"/>
      <c r="H39" s="17">
        <v>4232</v>
      </c>
      <c r="I39" s="18" t="s">
        <v>113</v>
      </c>
      <c r="J39" s="19">
        <v>110000</v>
      </c>
      <c r="K39" s="19"/>
      <c r="L39" s="59">
        <f t="shared" si="0"/>
        <v>110000</v>
      </c>
    </row>
    <row r="40" spans="1:12" ht="32.25" customHeight="1">
      <c r="A40" s="470"/>
      <c r="B40" s="88"/>
      <c r="C40" s="88"/>
      <c r="D40" s="88"/>
      <c r="E40" s="88"/>
      <c r="F40" s="88"/>
      <c r="G40" s="470"/>
      <c r="H40" s="21">
        <v>4233</v>
      </c>
      <c r="I40" s="22" t="s">
        <v>114</v>
      </c>
      <c r="J40" s="23">
        <v>40000</v>
      </c>
      <c r="K40" s="23"/>
      <c r="L40" s="307">
        <f t="shared" si="0"/>
        <v>40000</v>
      </c>
    </row>
    <row r="41" spans="1:12" ht="15" customHeight="1">
      <c r="A41" s="470"/>
      <c r="B41" s="88"/>
      <c r="C41" s="88"/>
      <c r="D41" s="88"/>
      <c r="E41" s="88"/>
      <c r="F41" s="88"/>
      <c r="G41" s="470"/>
      <c r="H41" s="21">
        <v>4234</v>
      </c>
      <c r="I41" s="22" t="s">
        <v>115</v>
      </c>
      <c r="J41" s="23">
        <v>178350</v>
      </c>
      <c r="K41" s="23"/>
      <c r="L41" s="237">
        <f t="shared" si="0"/>
        <v>178350</v>
      </c>
    </row>
    <row r="42" spans="1:12" ht="18.75" customHeight="1">
      <c r="A42" s="470"/>
      <c r="B42" s="88"/>
      <c r="C42" s="88"/>
      <c r="D42" s="88"/>
      <c r="E42" s="88"/>
      <c r="F42" s="88"/>
      <c r="G42" s="470"/>
      <c r="H42" s="21">
        <v>4235</v>
      </c>
      <c r="I42" s="22" t="s">
        <v>116</v>
      </c>
      <c r="J42" s="23">
        <v>56000</v>
      </c>
      <c r="K42" s="23"/>
      <c r="L42" s="237">
        <f t="shared" si="0"/>
        <v>56000</v>
      </c>
    </row>
    <row r="43" spans="1:12" ht="17.25" customHeight="1">
      <c r="A43" s="470"/>
      <c r="B43" s="88"/>
      <c r="C43" s="88"/>
      <c r="D43" s="88"/>
      <c r="E43" s="88"/>
      <c r="F43" s="88"/>
      <c r="G43" s="470"/>
      <c r="H43" s="21">
        <v>4237</v>
      </c>
      <c r="I43" s="22" t="s">
        <v>117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470"/>
      <c r="B44" s="88"/>
      <c r="C44" s="88"/>
      <c r="D44" s="88"/>
      <c r="E44" s="88"/>
      <c r="F44" s="88"/>
      <c r="G44" s="470"/>
      <c r="H44" s="21">
        <v>4239</v>
      </c>
      <c r="I44" s="22" t="s">
        <v>9</v>
      </c>
      <c r="J44" s="23">
        <v>210000</v>
      </c>
      <c r="K44" s="23"/>
      <c r="L44" s="271">
        <f t="shared" si="0"/>
        <v>210000</v>
      </c>
    </row>
    <row r="45" spans="1:12" ht="19.5" customHeight="1" thickBot="1">
      <c r="A45" s="462">
        <v>9</v>
      </c>
      <c r="B45" s="82"/>
      <c r="C45" s="82"/>
      <c r="D45" s="82"/>
      <c r="E45" s="82"/>
      <c r="F45" s="82"/>
      <c r="G45" s="462">
        <v>220</v>
      </c>
      <c r="H45" s="113">
        <v>424</v>
      </c>
      <c r="I45" s="114" t="s">
        <v>25</v>
      </c>
      <c r="J45" s="115">
        <f>SUM(J46+J47)</f>
        <v>150000</v>
      </c>
      <c r="K45" s="115">
        <f>+K47+K46</f>
        <v>0</v>
      </c>
      <c r="L45" s="115">
        <f>SUM(J45+K45)</f>
        <v>150000</v>
      </c>
    </row>
    <row r="46" spans="1:12" ht="19.5" customHeight="1">
      <c r="A46" s="470"/>
      <c r="B46" s="233"/>
      <c r="C46" s="233"/>
      <c r="D46" s="233"/>
      <c r="E46" s="233"/>
      <c r="F46" s="233"/>
      <c r="G46" s="470"/>
      <c r="H46" s="230">
        <v>4242</v>
      </c>
      <c r="I46" s="234" t="s">
        <v>10</v>
      </c>
      <c r="J46" s="235">
        <v>100000</v>
      </c>
      <c r="K46" s="235"/>
      <c r="L46" s="235"/>
    </row>
    <row r="47" spans="1:12" ht="20.25" customHeight="1" thickBot="1">
      <c r="A47" s="463"/>
      <c r="B47" s="88"/>
      <c r="C47" s="88"/>
      <c r="D47" s="88"/>
      <c r="E47" s="88"/>
      <c r="F47" s="88"/>
      <c r="G47" s="463"/>
      <c r="H47" s="9">
        <v>4249</v>
      </c>
      <c r="I47" s="10" t="s">
        <v>118</v>
      </c>
      <c r="J47" s="11">
        <v>50000</v>
      </c>
      <c r="K47" s="11"/>
      <c r="L47" s="8">
        <f t="shared" si="0"/>
        <v>50000</v>
      </c>
    </row>
    <row r="48" spans="1:12" ht="16.5" customHeight="1" thickBot="1">
      <c r="A48" s="460">
        <v>10</v>
      </c>
      <c r="B48" s="86"/>
      <c r="C48" s="86"/>
      <c r="D48" s="86"/>
      <c r="E48" s="86"/>
      <c r="F48" s="86"/>
      <c r="G48" s="460">
        <v>221</v>
      </c>
      <c r="H48" s="113">
        <v>425</v>
      </c>
      <c r="I48" s="114" t="s">
        <v>11</v>
      </c>
      <c r="J48" s="115">
        <f>SUM(J49:J50)</f>
        <v>888000</v>
      </c>
      <c r="K48" s="115">
        <f>SUM(K49:K50)</f>
        <v>0</v>
      </c>
      <c r="L48" s="115">
        <f>SUM(L49:L50)</f>
        <v>888000</v>
      </c>
    </row>
    <row r="49" spans="1:13" ht="33.75" customHeight="1">
      <c r="A49" s="469"/>
      <c r="B49" s="89"/>
      <c r="C49" s="89"/>
      <c r="D49" s="89"/>
      <c r="E49" s="89"/>
      <c r="F49" s="89"/>
      <c r="G49" s="469"/>
      <c r="H49" s="28">
        <v>4251</v>
      </c>
      <c r="I49" s="20" t="s">
        <v>119</v>
      </c>
      <c r="J49" s="25">
        <v>538000</v>
      </c>
      <c r="K49" s="48"/>
      <c r="L49" s="59">
        <f t="shared" si="0"/>
        <v>538000</v>
      </c>
    </row>
    <row r="50" spans="1:13" ht="32.25" customHeight="1" thickBot="1">
      <c r="A50" s="469"/>
      <c r="B50" s="89"/>
      <c r="C50" s="89"/>
      <c r="D50" s="89"/>
      <c r="E50" s="89"/>
      <c r="F50" s="89"/>
      <c r="G50" s="469"/>
      <c r="H50" s="3">
        <v>4252</v>
      </c>
      <c r="I50" s="337" t="s">
        <v>120</v>
      </c>
      <c r="J50" s="4">
        <v>350000</v>
      </c>
      <c r="K50" s="47"/>
      <c r="L50" s="271">
        <f t="shared" si="0"/>
        <v>350000</v>
      </c>
    </row>
    <row r="51" spans="1:13" ht="17.25" customHeight="1" thickBot="1">
      <c r="A51" s="462">
        <v>11</v>
      </c>
      <c r="B51" s="62"/>
      <c r="C51" s="62"/>
      <c r="D51" s="62"/>
      <c r="E51" s="62"/>
      <c r="F51" s="62"/>
      <c r="G51" s="462">
        <v>222</v>
      </c>
      <c r="H51" s="116">
        <v>426</v>
      </c>
      <c r="I51" s="114" t="s">
        <v>12</v>
      </c>
      <c r="J51" s="115">
        <f>SUM(J52:J57)</f>
        <v>977000</v>
      </c>
      <c r="K51" s="115">
        <f>SUM(K52:K57)</f>
        <v>0</v>
      </c>
      <c r="L51" s="115">
        <f>SUM(L52:L57)</f>
        <v>977000</v>
      </c>
    </row>
    <row r="52" spans="1:13" ht="20.25" customHeight="1">
      <c r="A52" s="470"/>
      <c r="B52" s="90"/>
      <c r="C52" s="90"/>
      <c r="D52" s="90"/>
      <c r="E52" s="90"/>
      <c r="F52" s="90"/>
      <c r="G52" s="470"/>
      <c r="H52" s="72">
        <v>4261</v>
      </c>
      <c r="I52" s="18" t="s">
        <v>121</v>
      </c>
      <c r="J52" s="19">
        <v>140000</v>
      </c>
      <c r="K52" s="19"/>
      <c r="L52" s="59">
        <f t="shared" si="0"/>
        <v>140000</v>
      </c>
    </row>
    <row r="53" spans="1:13" ht="31.5" customHeight="1">
      <c r="A53" s="470"/>
      <c r="B53" s="90"/>
      <c r="C53" s="90"/>
      <c r="D53" s="90"/>
      <c r="E53" s="90"/>
      <c r="F53" s="90"/>
      <c r="G53" s="470"/>
      <c r="H53" s="73">
        <v>4263</v>
      </c>
      <c r="I53" s="22" t="s">
        <v>122</v>
      </c>
      <c r="J53" s="23">
        <v>110000</v>
      </c>
      <c r="K53" s="23"/>
      <c r="L53" s="307">
        <f t="shared" si="0"/>
        <v>110000</v>
      </c>
    </row>
    <row r="54" spans="1:13" ht="15" customHeight="1">
      <c r="A54" s="470"/>
      <c r="B54" s="90"/>
      <c r="C54" s="90"/>
      <c r="D54" s="90"/>
      <c r="E54" s="90"/>
      <c r="F54" s="90"/>
      <c r="G54" s="470"/>
      <c r="H54" s="100">
        <v>4264</v>
      </c>
      <c r="I54" s="101" t="s">
        <v>123</v>
      </c>
      <c r="J54" s="102">
        <v>242000</v>
      </c>
      <c r="K54" s="102"/>
      <c r="L54" s="237">
        <f t="shared" si="0"/>
        <v>242000</v>
      </c>
    </row>
    <row r="55" spans="1:13" ht="23.25" customHeight="1">
      <c r="A55" s="470"/>
      <c r="B55" s="182"/>
      <c r="C55" s="182"/>
      <c r="D55" s="182"/>
      <c r="E55" s="182"/>
      <c r="F55" s="182"/>
      <c r="G55" s="485"/>
      <c r="H55" s="21">
        <v>4266</v>
      </c>
      <c r="I55" s="56" t="s">
        <v>130</v>
      </c>
      <c r="J55" s="237">
        <v>90000</v>
      </c>
      <c r="K55" s="315"/>
      <c r="L55" s="335">
        <f t="shared" si="0"/>
        <v>90000</v>
      </c>
    </row>
    <row r="56" spans="1:13" ht="32.25" customHeight="1">
      <c r="A56" s="470"/>
      <c r="B56" s="90"/>
      <c r="C56" s="90"/>
      <c r="D56" s="90"/>
      <c r="E56" s="90"/>
      <c r="F56" s="90"/>
      <c r="G56" s="470"/>
      <c r="H56" s="338">
        <v>4268</v>
      </c>
      <c r="I56" s="314" t="s">
        <v>124</v>
      </c>
      <c r="J56" s="339">
        <v>80000</v>
      </c>
      <c r="K56" s="303"/>
      <c r="L56" s="307">
        <f t="shared" si="0"/>
        <v>80000</v>
      </c>
    </row>
    <row r="57" spans="1:13" ht="18.75" customHeight="1" thickBot="1">
      <c r="A57" s="470"/>
      <c r="B57" s="90"/>
      <c r="C57" s="90"/>
      <c r="D57" s="90"/>
      <c r="E57" s="90"/>
      <c r="F57" s="90"/>
      <c r="G57" s="470"/>
      <c r="H57" s="210">
        <v>4269</v>
      </c>
      <c r="I57" s="272" t="s">
        <v>34</v>
      </c>
      <c r="J57" s="307">
        <v>315000</v>
      </c>
      <c r="K57" s="340"/>
      <c r="L57" s="271">
        <f t="shared" si="0"/>
        <v>315000</v>
      </c>
    </row>
    <row r="58" spans="1:13" ht="18.75" customHeight="1" thickBot="1">
      <c r="A58" s="248"/>
      <c r="B58" s="250"/>
      <c r="C58" s="250"/>
      <c r="D58" s="250"/>
      <c r="E58" s="250"/>
      <c r="F58" s="250"/>
      <c r="G58" s="248">
        <v>223</v>
      </c>
      <c r="H58" s="342">
        <v>444</v>
      </c>
      <c r="I58" s="344" t="s">
        <v>177</v>
      </c>
      <c r="J58" s="345">
        <f>SUM(J59)</f>
        <v>10000</v>
      </c>
      <c r="K58" s="346">
        <f>SUM(K59)</f>
        <v>0</v>
      </c>
      <c r="L58" s="257">
        <f>SUM(L59)</f>
        <v>10000</v>
      </c>
      <c r="M58" s="260"/>
    </row>
    <row r="59" spans="1:13" ht="18.75" customHeight="1" thickBot="1">
      <c r="A59" s="248"/>
      <c r="B59" s="250"/>
      <c r="C59" s="250"/>
      <c r="D59" s="250"/>
      <c r="E59" s="250"/>
      <c r="F59" s="250"/>
      <c r="G59" s="248"/>
      <c r="H59" s="341">
        <v>4442</v>
      </c>
      <c r="I59" s="322" t="s">
        <v>176</v>
      </c>
      <c r="J59" s="267">
        <v>10000</v>
      </c>
      <c r="K59" s="267">
        <v>0</v>
      </c>
      <c r="L59" s="347">
        <f>J59</f>
        <v>10000</v>
      </c>
      <c r="M59" s="260"/>
    </row>
    <row r="60" spans="1:13" ht="15" customHeight="1" thickBot="1">
      <c r="A60" s="247">
        <v>12</v>
      </c>
      <c r="B60" s="252"/>
      <c r="C60" s="252"/>
      <c r="D60" s="252"/>
      <c r="E60" s="252"/>
      <c r="F60" s="252"/>
      <c r="G60" s="247">
        <v>224</v>
      </c>
      <c r="H60" s="348">
        <v>465</v>
      </c>
      <c r="I60" s="349" t="s">
        <v>87</v>
      </c>
      <c r="J60" s="180">
        <f>+J61</f>
        <v>877225</v>
      </c>
      <c r="K60" s="180">
        <f>+K61</f>
        <v>0</v>
      </c>
      <c r="L60" s="343">
        <f>+L61</f>
        <v>877225</v>
      </c>
    </row>
    <row r="61" spans="1:13" ht="33.75" customHeight="1" thickBot="1">
      <c r="A61" s="249"/>
      <c r="B61" s="251"/>
      <c r="C61" s="251"/>
      <c r="D61" s="251"/>
      <c r="E61" s="251"/>
      <c r="F61" s="251"/>
      <c r="G61" s="249"/>
      <c r="H61" s="282">
        <v>4651</v>
      </c>
      <c r="I61" s="351" t="s">
        <v>125</v>
      </c>
      <c r="J61" s="352">
        <v>877225</v>
      </c>
      <c r="K61" s="352"/>
      <c r="L61" s="267">
        <f t="shared" si="0"/>
        <v>877225</v>
      </c>
    </row>
    <row r="62" spans="1:13" ht="15" customHeight="1" thickBot="1">
      <c r="A62" s="462">
        <v>13</v>
      </c>
      <c r="B62" s="82"/>
      <c r="C62" s="82"/>
      <c r="D62" s="82"/>
      <c r="E62" s="82"/>
      <c r="F62" s="82"/>
      <c r="G62" s="462">
        <v>225</v>
      </c>
      <c r="H62" s="113">
        <v>482</v>
      </c>
      <c r="I62" s="350" t="s">
        <v>14</v>
      </c>
      <c r="J62" s="180">
        <f>SUM(J63:J64)</f>
        <v>40000</v>
      </c>
      <c r="K62" s="180">
        <f>SUM(K63:K64)</f>
        <v>15000</v>
      </c>
      <c r="L62" s="180">
        <f>SUM(L63:L64)</f>
        <v>55000</v>
      </c>
    </row>
    <row r="63" spans="1:13" ht="20.25" customHeight="1">
      <c r="A63" s="470"/>
      <c r="B63" s="88"/>
      <c r="C63" s="88"/>
      <c r="D63" s="88"/>
      <c r="E63" s="88"/>
      <c r="F63" s="88"/>
      <c r="G63" s="470"/>
      <c r="H63" s="72">
        <v>4821</v>
      </c>
      <c r="I63" s="18" t="s">
        <v>126</v>
      </c>
      <c r="J63" s="19">
        <v>10000</v>
      </c>
      <c r="K63" s="25">
        <v>15000</v>
      </c>
      <c r="L63" s="11">
        <f t="shared" si="0"/>
        <v>25000</v>
      </c>
    </row>
    <row r="64" spans="1:13" ht="21" customHeight="1" thickBot="1">
      <c r="A64" s="470"/>
      <c r="B64" s="90"/>
      <c r="C64" s="90"/>
      <c r="D64" s="90"/>
      <c r="E64" s="90"/>
      <c r="F64" s="90"/>
      <c r="G64" s="470"/>
      <c r="H64" s="336">
        <v>4822</v>
      </c>
      <c r="I64" s="272" t="s">
        <v>127</v>
      </c>
      <c r="J64" s="271">
        <v>30000</v>
      </c>
      <c r="K64" s="270"/>
      <c r="L64" s="271">
        <f t="shared" si="0"/>
        <v>30000</v>
      </c>
    </row>
    <row r="65" spans="1:12" ht="21" customHeight="1" thickBot="1">
      <c r="A65" s="462">
        <v>14</v>
      </c>
      <c r="B65" s="82"/>
      <c r="C65" s="82"/>
      <c r="D65" s="82"/>
      <c r="E65" s="82"/>
      <c r="F65" s="82"/>
      <c r="G65" s="462">
        <v>226</v>
      </c>
      <c r="H65" s="113">
        <v>483</v>
      </c>
      <c r="I65" s="350" t="s">
        <v>15</v>
      </c>
      <c r="J65" s="180">
        <f>J66</f>
        <v>1000</v>
      </c>
      <c r="K65" s="180">
        <f>K66</f>
        <v>0</v>
      </c>
      <c r="L65" s="115">
        <f>SUM(J65+K65)</f>
        <v>1000</v>
      </c>
    </row>
    <row r="66" spans="1:12" ht="33.75" customHeight="1" thickBot="1">
      <c r="A66" s="470"/>
      <c r="B66" s="181"/>
      <c r="C66" s="181"/>
      <c r="D66" s="181"/>
      <c r="E66" s="181"/>
      <c r="F66" s="181"/>
      <c r="G66" s="470"/>
      <c r="H66" s="6">
        <v>4831</v>
      </c>
      <c r="I66" s="7" t="s">
        <v>80</v>
      </c>
      <c r="J66" s="8">
        <v>1000</v>
      </c>
      <c r="K66" s="8"/>
      <c r="L66" s="30">
        <f t="shared" si="0"/>
        <v>1000</v>
      </c>
    </row>
    <row r="67" spans="1:12" ht="18.75" customHeight="1" thickBot="1">
      <c r="A67" s="483">
        <v>15</v>
      </c>
      <c r="B67" s="462"/>
      <c r="C67" s="462"/>
      <c r="D67" s="462"/>
      <c r="E67" s="462"/>
      <c r="F67" s="462"/>
      <c r="G67" s="498">
        <v>227</v>
      </c>
      <c r="H67" s="116">
        <v>512</v>
      </c>
      <c r="I67" s="114" t="s">
        <v>16</v>
      </c>
      <c r="J67" s="115">
        <f>SUM(J68:J68)</f>
        <v>100000</v>
      </c>
      <c r="K67" s="115">
        <f>SUM(K68:K68)</f>
        <v>0</v>
      </c>
      <c r="L67" s="115">
        <f>SUM(J67+K67)</f>
        <v>100000</v>
      </c>
    </row>
    <row r="68" spans="1:12" ht="16.5" thickBot="1">
      <c r="A68" s="484"/>
      <c r="B68" s="470"/>
      <c r="C68" s="470"/>
      <c r="D68" s="470"/>
      <c r="E68" s="470"/>
      <c r="F68" s="470"/>
      <c r="G68" s="499"/>
      <c r="H68" s="72">
        <v>5122</v>
      </c>
      <c r="I68" s="18" t="s">
        <v>17</v>
      </c>
      <c r="J68" s="19">
        <v>100000</v>
      </c>
      <c r="K68" s="19"/>
      <c r="L68" s="30">
        <f t="shared" si="0"/>
        <v>100000</v>
      </c>
    </row>
    <row r="69" spans="1:12" ht="19.5" customHeight="1" thickBot="1">
      <c r="A69" s="495" t="s">
        <v>131</v>
      </c>
      <c r="B69" s="496"/>
      <c r="C69" s="496"/>
      <c r="D69" s="496"/>
      <c r="E69" s="496"/>
      <c r="F69" s="496"/>
      <c r="G69" s="496"/>
      <c r="H69" s="496"/>
      <c r="I69" s="497"/>
      <c r="J69" s="115">
        <f>SUM(J13+J15+J19+J23+J25+J27+J36+J38+J45+J48+J51+J58+J60+J62+J65+J67)</f>
        <v>15698251</v>
      </c>
      <c r="K69" s="115">
        <f>SUM(K13+K15+K19+K23+K25+K27+K36+K38+K45+K48+K51+K60+K62+K65+K67)</f>
        <v>17000</v>
      </c>
      <c r="L69" s="115">
        <f>SUM(L13+L15+L19+L23+L25+L27+L36+L38+L45+L48+L51+L58+L60+L62+L65+L67)</f>
        <v>15715251</v>
      </c>
    </row>
    <row r="70" spans="1:12" ht="15.75">
      <c r="A70" s="98"/>
      <c r="B70" s="493" t="s">
        <v>19</v>
      </c>
      <c r="C70" s="493"/>
      <c r="D70" s="493"/>
      <c r="E70" s="493"/>
      <c r="F70" s="493"/>
      <c r="G70" s="493"/>
      <c r="H70" s="98"/>
      <c r="I70" s="98"/>
      <c r="J70" s="98"/>
      <c r="K70" s="98"/>
      <c r="L70" s="97"/>
    </row>
    <row r="71" spans="1:12" ht="15.75">
      <c r="A71" s="96"/>
      <c r="B71" s="96"/>
      <c r="C71" s="494" t="s">
        <v>128</v>
      </c>
      <c r="D71" s="494"/>
      <c r="E71" s="494"/>
      <c r="F71" s="494"/>
      <c r="G71" s="494"/>
      <c r="H71" s="494"/>
      <c r="I71" s="96"/>
      <c r="J71" s="99">
        <v>15698251</v>
      </c>
      <c r="K71" s="99"/>
      <c r="L71" s="236">
        <v>15698251</v>
      </c>
    </row>
    <row r="72" spans="1:12" ht="15.75">
      <c r="A72" s="96"/>
      <c r="B72" s="96"/>
      <c r="C72" s="494" t="s">
        <v>129</v>
      </c>
      <c r="D72" s="494"/>
      <c r="E72" s="494"/>
      <c r="F72" s="494"/>
      <c r="G72" s="494"/>
      <c r="H72" s="494"/>
      <c r="I72" s="96"/>
      <c r="J72" s="99"/>
      <c r="K72" s="99">
        <v>15000</v>
      </c>
      <c r="L72" s="236">
        <v>15000</v>
      </c>
    </row>
    <row r="73" spans="1:12" ht="15.75">
      <c r="A73" s="96"/>
      <c r="B73" s="96"/>
      <c r="C73" s="242" t="s">
        <v>174</v>
      </c>
      <c r="D73" s="242"/>
      <c r="E73" s="242"/>
      <c r="F73" s="242"/>
      <c r="G73" s="242"/>
      <c r="H73" s="242"/>
      <c r="I73" s="96"/>
      <c r="J73" s="99"/>
      <c r="K73" s="243">
        <v>2000</v>
      </c>
      <c r="L73" s="236">
        <v>2000</v>
      </c>
    </row>
    <row r="74" spans="1:12" ht="33" customHeight="1">
      <c r="A74" s="96"/>
      <c r="B74" s="96"/>
      <c r="C74" s="201"/>
      <c r="D74" s="202"/>
      <c r="E74" s="202"/>
      <c r="F74" s="202"/>
      <c r="G74" s="202"/>
      <c r="H74" s="202"/>
      <c r="I74" s="96"/>
      <c r="J74" s="99"/>
      <c r="K74" s="99"/>
      <c r="L74" s="236"/>
    </row>
    <row r="75" spans="1:12" ht="33" customHeight="1">
      <c r="A75" s="96"/>
      <c r="B75" s="96"/>
      <c r="C75" s="201"/>
      <c r="D75" s="202"/>
      <c r="E75" s="202"/>
      <c r="F75" s="202"/>
      <c r="G75" s="202"/>
      <c r="H75" s="202"/>
      <c r="I75" s="96"/>
      <c r="J75" s="99"/>
      <c r="K75" s="99"/>
      <c r="L75" s="236"/>
    </row>
    <row r="76" spans="1:12" ht="33" customHeight="1" thickBot="1">
      <c r="A76" s="96"/>
      <c r="B76" s="96"/>
      <c r="C76" s="201"/>
      <c r="D76" s="202"/>
      <c r="E76" s="202"/>
      <c r="F76" s="202"/>
      <c r="G76" s="202"/>
      <c r="H76" s="202"/>
      <c r="I76" s="96"/>
      <c r="J76" s="99"/>
      <c r="K76" s="99"/>
      <c r="L76" s="236"/>
    </row>
    <row r="77" spans="1:12">
      <c r="A77" s="457" t="s">
        <v>20</v>
      </c>
      <c r="B77" s="464" t="s">
        <v>89</v>
      </c>
      <c r="C77" s="464" t="s">
        <v>90</v>
      </c>
      <c r="D77" s="472" t="s">
        <v>103</v>
      </c>
      <c r="E77" s="477" t="s">
        <v>104</v>
      </c>
      <c r="F77" s="477" t="s">
        <v>96</v>
      </c>
      <c r="G77" s="479" t="s">
        <v>91</v>
      </c>
      <c r="H77" s="479" t="s">
        <v>92</v>
      </c>
      <c r="I77" s="466" t="s">
        <v>0</v>
      </c>
      <c r="J77" s="457" t="s">
        <v>1</v>
      </c>
      <c r="K77" s="457" t="s">
        <v>21</v>
      </c>
      <c r="L77" s="457" t="s">
        <v>22</v>
      </c>
    </row>
    <row r="78" spans="1:12" ht="15.75" thickBot="1">
      <c r="A78" s="459"/>
      <c r="B78" s="465"/>
      <c r="C78" s="465"/>
      <c r="D78" s="473"/>
      <c r="E78" s="478"/>
      <c r="F78" s="478"/>
      <c r="G78" s="480"/>
      <c r="H78" s="480"/>
      <c r="I78" s="467"/>
      <c r="J78" s="458"/>
      <c r="K78" s="458"/>
      <c r="L78" s="458"/>
    </row>
    <row r="79" spans="1:12" ht="59.25" customHeight="1">
      <c r="A79" s="459"/>
      <c r="B79" s="465"/>
      <c r="C79" s="465"/>
      <c r="D79" s="473"/>
      <c r="E79" s="478"/>
      <c r="F79" s="478"/>
      <c r="G79" s="480"/>
      <c r="H79" s="480"/>
      <c r="I79" s="467"/>
      <c r="J79" s="185" t="s">
        <v>23</v>
      </c>
      <c r="K79" s="185" t="s">
        <v>24</v>
      </c>
      <c r="L79" s="185"/>
    </row>
    <row r="80" spans="1:12" ht="78" thickBot="1">
      <c r="A80" s="186"/>
      <c r="B80" s="187" t="s">
        <v>94</v>
      </c>
      <c r="C80" s="187" t="s">
        <v>93</v>
      </c>
      <c r="D80" s="188" t="s">
        <v>98</v>
      </c>
      <c r="E80" s="188" t="s">
        <v>102</v>
      </c>
      <c r="F80" s="189" t="s">
        <v>97</v>
      </c>
      <c r="G80" s="190"/>
      <c r="H80" s="190"/>
      <c r="I80" s="191"/>
      <c r="J80" s="192"/>
      <c r="K80" s="192"/>
      <c r="L80" s="192"/>
    </row>
    <row r="81" spans="1:13" ht="16.5" customHeight="1" thickBot="1">
      <c r="A81" s="503">
        <v>1</v>
      </c>
      <c r="B81" s="193"/>
      <c r="C81" s="193"/>
      <c r="D81" s="194"/>
      <c r="E81" s="194"/>
      <c r="F81" s="195"/>
      <c r="G81" s="462">
        <v>229</v>
      </c>
      <c r="H81" s="117">
        <v>421</v>
      </c>
      <c r="I81" s="196" t="s">
        <v>5</v>
      </c>
      <c r="J81" s="119">
        <f>SUM(J82:J83)</f>
        <v>2475000</v>
      </c>
      <c r="K81" s="119">
        <f>SUM(K82:K83)</f>
        <v>0</v>
      </c>
      <c r="L81" s="119">
        <f>SUM(L82:L83)</f>
        <v>2475000</v>
      </c>
    </row>
    <row r="82" spans="1:13" ht="15.75">
      <c r="A82" s="504"/>
      <c r="B82" s="193"/>
      <c r="C82" s="193"/>
      <c r="D82" s="194"/>
      <c r="E82" s="194"/>
      <c r="F82" s="195"/>
      <c r="G82" s="470"/>
      <c r="H82" s="353">
        <v>4214</v>
      </c>
      <c r="I82" s="355" t="s">
        <v>162</v>
      </c>
      <c r="J82" s="289">
        <v>25000</v>
      </c>
      <c r="K82" s="289"/>
      <c r="L82" s="289">
        <f>SUM(J82+K82)</f>
        <v>25000</v>
      </c>
    </row>
    <row r="83" spans="1:13" ht="16.5" thickBot="1">
      <c r="A83" s="505"/>
      <c r="B83" s="193"/>
      <c r="C83" s="193"/>
      <c r="D83" s="194"/>
      <c r="E83" s="194"/>
      <c r="F83" s="195"/>
      <c r="G83" s="463"/>
      <c r="H83" s="354">
        <v>4216</v>
      </c>
      <c r="I83" s="356" t="s">
        <v>163</v>
      </c>
      <c r="J83" s="357">
        <v>2450000</v>
      </c>
      <c r="K83" s="358"/>
      <c r="L83" s="8">
        <f>SUM(J83+K83)</f>
        <v>2450000</v>
      </c>
    </row>
    <row r="84" spans="1:13" ht="16.5" thickBot="1">
      <c r="A84" s="462">
        <v>2</v>
      </c>
      <c r="B84" s="82"/>
      <c r="C84" s="82"/>
      <c r="D84" s="82"/>
      <c r="E84" s="82"/>
      <c r="F84" s="82"/>
      <c r="G84" s="462">
        <v>230</v>
      </c>
      <c r="H84" s="117">
        <v>422</v>
      </c>
      <c r="I84" s="118" t="s">
        <v>6</v>
      </c>
      <c r="J84" s="119">
        <f>SUM(J85:J86)</f>
        <v>35000</v>
      </c>
      <c r="K84" s="119">
        <f>SUM(K85:K85)</f>
        <v>0</v>
      </c>
      <c r="L84" s="119">
        <f>SUM(L85:L86)</f>
        <v>35000</v>
      </c>
    </row>
    <row r="85" spans="1:13" ht="31.5">
      <c r="A85" s="470"/>
      <c r="B85" s="88"/>
      <c r="C85" s="88"/>
      <c r="D85" s="88"/>
      <c r="E85" s="88"/>
      <c r="F85" s="88"/>
      <c r="G85" s="470"/>
      <c r="H85" s="17">
        <v>4221</v>
      </c>
      <c r="I85" s="58" t="s">
        <v>184</v>
      </c>
      <c r="J85" s="289">
        <v>25000</v>
      </c>
      <c r="K85" s="60"/>
      <c r="L85" s="59">
        <f>SUM(J85+K85)</f>
        <v>25000</v>
      </c>
    </row>
    <row r="86" spans="1:13" ht="48" thickBot="1">
      <c r="A86" s="273"/>
      <c r="B86" s="273"/>
      <c r="C86" s="273"/>
      <c r="D86" s="273"/>
      <c r="E86" s="273"/>
      <c r="F86" s="273"/>
      <c r="G86" s="273"/>
      <c r="H86" s="9">
        <v>4222</v>
      </c>
      <c r="I86" s="272" t="s">
        <v>185</v>
      </c>
      <c r="J86" s="11">
        <v>10000</v>
      </c>
      <c r="K86" s="270"/>
      <c r="L86" s="271">
        <f>SUM(J86+K86)</f>
        <v>10000</v>
      </c>
    </row>
    <row r="87" spans="1:13" ht="16.5" thickBot="1">
      <c r="A87" s="462">
        <v>3</v>
      </c>
      <c r="B87" s="82"/>
      <c r="C87" s="82"/>
      <c r="D87" s="82"/>
      <c r="E87" s="82"/>
      <c r="F87" s="82"/>
      <c r="G87" s="462">
        <v>231</v>
      </c>
      <c r="H87" s="120">
        <v>423</v>
      </c>
      <c r="I87" s="118" t="s">
        <v>7</v>
      </c>
      <c r="J87" s="119">
        <f>SUM(J88:J93)</f>
        <v>4252000</v>
      </c>
      <c r="K87" s="119">
        <f>SUM(K88:K93)</f>
        <v>0</v>
      </c>
      <c r="L87" s="119">
        <f>SUM(L88:L93)</f>
        <v>4252000</v>
      </c>
    </row>
    <row r="88" spans="1:13" ht="31.5">
      <c r="A88" s="470"/>
      <c r="B88" s="88"/>
      <c r="C88" s="88"/>
      <c r="D88" s="88"/>
      <c r="E88" s="88"/>
      <c r="F88" s="88"/>
      <c r="G88" s="470"/>
      <c r="H88" s="21">
        <v>4233</v>
      </c>
      <c r="I88" s="22" t="s">
        <v>114</v>
      </c>
      <c r="J88" s="23">
        <v>80000</v>
      </c>
      <c r="K88" s="23"/>
      <c r="L88" s="59">
        <f t="shared" ref="L88:L93" si="1">SUM(J88+K88)</f>
        <v>80000</v>
      </c>
    </row>
    <row r="89" spans="1:13" ht="15.75">
      <c r="A89" s="470"/>
      <c r="B89" s="88"/>
      <c r="C89" s="88"/>
      <c r="D89" s="88"/>
      <c r="E89" s="88"/>
      <c r="F89" s="88"/>
      <c r="G89" s="470"/>
      <c r="H89" s="21">
        <v>4234</v>
      </c>
      <c r="I89" s="22" t="s">
        <v>115</v>
      </c>
      <c r="J89" s="23">
        <v>150000</v>
      </c>
      <c r="K89" s="23"/>
      <c r="L89" s="237">
        <f t="shared" si="1"/>
        <v>150000</v>
      </c>
    </row>
    <row r="90" spans="1:13" ht="15.75">
      <c r="A90" s="470"/>
      <c r="B90" s="88"/>
      <c r="C90" s="88"/>
      <c r="D90" s="88"/>
      <c r="E90" s="88"/>
      <c r="F90" s="88"/>
      <c r="G90" s="470"/>
      <c r="H90" s="21">
        <v>4235</v>
      </c>
      <c r="I90" s="22" t="s">
        <v>116</v>
      </c>
      <c r="J90" s="23">
        <v>1300000</v>
      </c>
      <c r="K90" s="23"/>
      <c r="L90" s="237">
        <f t="shared" si="1"/>
        <v>1300000</v>
      </c>
    </row>
    <row r="91" spans="1:13" ht="15.75">
      <c r="A91" s="470"/>
      <c r="B91" s="88"/>
      <c r="C91" s="88"/>
      <c r="D91" s="88"/>
      <c r="E91" s="88"/>
      <c r="F91" s="88"/>
      <c r="G91" s="470"/>
      <c r="H91" s="21">
        <v>4236</v>
      </c>
      <c r="I91" s="22" t="s">
        <v>8</v>
      </c>
      <c r="J91" s="23">
        <v>462000</v>
      </c>
      <c r="K91" s="23"/>
      <c r="L91" s="11">
        <f t="shared" si="1"/>
        <v>462000</v>
      </c>
    </row>
    <row r="92" spans="1:13" ht="15.75">
      <c r="A92" s="470"/>
      <c r="B92" s="88"/>
      <c r="C92" s="88"/>
      <c r="D92" s="88"/>
      <c r="E92" s="88"/>
      <c r="F92" s="88"/>
      <c r="G92" s="470"/>
      <c r="H92" s="21">
        <v>4237</v>
      </c>
      <c r="I92" s="22" t="s">
        <v>117</v>
      </c>
      <c r="J92" s="244">
        <v>160000</v>
      </c>
      <c r="K92" s="23"/>
      <c r="L92" s="237">
        <f t="shared" si="1"/>
        <v>160000</v>
      </c>
      <c r="M92" s="239"/>
    </row>
    <row r="93" spans="1:13" ht="16.5" thickBot="1">
      <c r="A93" s="470"/>
      <c r="B93" s="88"/>
      <c r="C93" s="88"/>
      <c r="D93" s="88"/>
      <c r="E93" s="88"/>
      <c r="F93" s="88"/>
      <c r="G93" s="470"/>
      <c r="H93" s="21">
        <v>4239</v>
      </c>
      <c r="I93" s="22" t="s">
        <v>9</v>
      </c>
      <c r="J93" s="23">
        <v>2100000</v>
      </c>
      <c r="K93" s="23"/>
      <c r="L93" s="8">
        <f t="shared" si="1"/>
        <v>2100000</v>
      </c>
    </row>
    <row r="94" spans="1:13" ht="16.5" thickBot="1">
      <c r="A94" s="462">
        <v>4</v>
      </c>
      <c r="B94" s="82"/>
      <c r="C94" s="82"/>
      <c r="D94" s="82"/>
      <c r="E94" s="82"/>
      <c r="F94" s="82"/>
      <c r="G94" s="462">
        <v>232</v>
      </c>
      <c r="H94" s="120">
        <v>424</v>
      </c>
      <c r="I94" s="118" t="s">
        <v>25</v>
      </c>
      <c r="J94" s="119">
        <f>+J95</f>
        <v>5210000</v>
      </c>
      <c r="K94" s="119">
        <f>+K95</f>
        <v>0</v>
      </c>
      <c r="L94" s="119">
        <f>+L95</f>
        <v>5210000</v>
      </c>
    </row>
    <row r="95" spans="1:13" ht="16.5" thickBot="1">
      <c r="A95" s="463"/>
      <c r="B95" s="88"/>
      <c r="C95" s="88"/>
      <c r="D95" s="88"/>
      <c r="E95" s="88"/>
      <c r="F95" s="88"/>
      <c r="G95" s="463"/>
      <c r="H95" s="9">
        <v>4242</v>
      </c>
      <c r="I95" s="10" t="s">
        <v>10</v>
      </c>
      <c r="J95" s="245">
        <v>5210000</v>
      </c>
      <c r="K95" s="11"/>
      <c r="L95" s="30">
        <f>SUM(J95+K95)</f>
        <v>5210000</v>
      </c>
      <c r="M95" s="239"/>
    </row>
    <row r="96" spans="1:13" ht="15.75">
      <c r="A96" s="462">
        <v>5</v>
      </c>
      <c r="B96" s="62"/>
      <c r="C96" s="62"/>
      <c r="D96" s="62"/>
      <c r="E96" s="62"/>
      <c r="F96" s="62"/>
      <c r="G96" s="462">
        <v>233</v>
      </c>
      <c r="H96" s="198">
        <v>426</v>
      </c>
      <c r="I96" s="199" t="s">
        <v>12</v>
      </c>
      <c r="J96" s="197">
        <f>SUM(J97:J98)</f>
        <v>1448700</v>
      </c>
      <c r="K96" s="197">
        <f>SUM(K97:K98)</f>
        <v>0</v>
      </c>
      <c r="L96" s="197">
        <f>SUM(L97:L98)</f>
        <v>1448700</v>
      </c>
    </row>
    <row r="97" spans="1:12" ht="15.75">
      <c r="A97" s="470"/>
      <c r="B97" s="90"/>
      <c r="C97" s="90"/>
      <c r="D97" s="90"/>
      <c r="E97" s="90"/>
      <c r="F97" s="90"/>
      <c r="G97" s="485"/>
      <c r="H97" s="21">
        <v>4264</v>
      </c>
      <c r="I97" s="56" t="s">
        <v>123</v>
      </c>
      <c r="J97" s="303">
        <v>301300</v>
      </c>
      <c r="K97" s="237"/>
      <c r="L97" s="237">
        <f>SUM(J97+K97)</f>
        <v>301300</v>
      </c>
    </row>
    <row r="98" spans="1:12" ht="32.25" thickBot="1">
      <c r="A98" s="470"/>
      <c r="B98" s="90"/>
      <c r="C98" s="90"/>
      <c r="D98" s="90"/>
      <c r="E98" s="90"/>
      <c r="F98" s="90"/>
      <c r="G98" s="485"/>
      <c r="H98" s="359">
        <v>4268</v>
      </c>
      <c r="I98" s="360" t="s">
        <v>124</v>
      </c>
      <c r="J98" s="271">
        <v>1147400</v>
      </c>
      <c r="K98" s="315"/>
      <c r="L98" s="271">
        <f>SUM(J98+K98)</f>
        <v>1147400</v>
      </c>
    </row>
    <row r="99" spans="1:12" ht="21" customHeight="1" thickBot="1">
      <c r="A99" s="500" t="s">
        <v>132</v>
      </c>
      <c r="B99" s="501"/>
      <c r="C99" s="501"/>
      <c r="D99" s="501"/>
      <c r="E99" s="501"/>
      <c r="F99" s="501"/>
      <c r="G99" s="501"/>
      <c r="H99" s="501"/>
      <c r="I99" s="502"/>
      <c r="J99" s="119">
        <f>SUM(J81+J84+J87+J94+J96)</f>
        <v>13420700</v>
      </c>
      <c r="K99" s="119">
        <f>SUM(K81+K84+K87+K94+K96)</f>
        <v>0</v>
      </c>
      <c r="L99" s="119">
        <f>SUM(L81+L84+L87+L94+L96)</f>
        <v>13420700</v>
      </c>
    </row>
    <row r="100" spans="1:12" ht="15.75">
      <c r="A100" s="98"/>
      <c r="B100" s="493" t="s">
        <v>19</v>
      </c>
      <c r="C100" s="493"/>
      <c r="D100" s="493"/>
      <c r="E100" s="493"/>
      <c r="F100" s="493"/>
      <c r="G100" s="493"/>
      <c r="H100" s="98"/>
      <c r="I100" s="98"/>
      <c r="J100" s="98"/>
      <c r="K100" s="98"/>
      <c r="L100" s="97"/>
    </row>
    <row r="101" spans="1:12" ht="15.75">
      <c r="A101" s="96"/>
      <c r="B101" s="96"/>
      <c r="C101" s="494" t="s">
        <v>128</v>
      </c>
      <c r="D101" s="494"/>
      <c r="E101" s="494"/>
      <c r="F101" s="494"/>
      <c r="G101" s="494"/>
      <c r="H101" s="494"/>
      <c r="I101" s="96"/>
      <c r="J101" s="99">
        <v>13420700</v>
      </c>
      <c r="K101" s="99"/>
      <c r="L101" s="236">
        <v>13420700</v>
      </c>
    </row>
    <row r="102" spans="1:12" ht="24.75" customHeight="1" thickBot="1"/>
    <row r="103" spans="1:12">
      <c r="A103" s="457" t="s">
        <v>20</v>
      </c>
      <c r="B103" s="464" t="s">
        <v>89</v>
      </c>
      <c r="C103" s="464" t="s">
        <v>90</v>
      </c>
      <c r="D103" s="472" t="s">
        <v>103</v>
      </c>
      <c r="E103" s="477" t="s">
        <v>106</v>
      </c>
      <c r="F103" s="477" t="s">
        <v>96</v>
      </c>
      <c r="G103" s="479" t="s">
        <v>91</v>
      </c>
      <c r="H103" s="479" t="s">
        <v>92</v>
      </c>
      <c r="I103" s="466" t="s">
        <v>0</v>
      </c>
      <c r="J103" s="457" t="s">
        <v>1</v>
      </c>
      <c r="K103" s="457" t="s">
        <v>21</v>
      </c>
      <c r="L103" s="457" t="s">
        <v>22</v>
      </c>
    </row>
    <row r="104" spans="1:12" ht="15.75" thickBot="1">
      <c r="A104" s="459"/>
      <c r="B104" s="465"/>
      <c r="C104" s="465"/>
      <c r="D104" s="473"/>
      <c r="E104" s="478"/>
      <c r="F104" s="478"/>
      <c r="G104" s="480"/>
      <c r="H104" s="480"/>
      <c r="I104" s="467"/>
      <c r="J104" s="458"/>
      <c r="K104" s="458"/>
      <c r="L104" s="458"/>
    </row>
    <row r="105" spans="1:12" ht="58.5" customHeight="1" thickBot="1">
      <c r="A105" s="458"/>
      <c r="B105" s="471"/>
      <c r="C105" s="471"/>
      <c r="D105" s="474"/>
      <c r="E105" s="481"/>
      <c r="F105" s="481"/>
      <c r="G105" s="482"/>
      <c r="H105" s="482"/>
      <c r="I105" s="468"/>
      <c r="J105" s="33" t="s">
        <v>23</v>
      </c>
      <c r="K105" s="33" t="s">
        <v>24</v>
      </c>
      <c r="L105" s="33"/>
    </row>
    <row r="106" spans="1:12" ht="54.75" customHeight="1" thickBot="1">
      <c r="A106" s="121"/>
      <c r="B106" s="122" t="s">
        <v>94</v>
      </c>
      <c r="C106" s="122" t="s">
        <v>93</v>
      </c>
      <c r="D106" s="123" t="s">
        <v>133</v>
      </c>
      <c r="E106" s="123" t="s">
        <v>134</v>
      </c>
      <c r="F106" s="124" t="s">
        <v>97</v>
      </c>
      <c r="G106" s="125"/>
      <c r="H106" s="126"/>
      <c r="I106" s="127"/>
      <c r="J106" s="128"/>
      <c r="K106" s="128"/>
      <c r="L106" s="128"/>
    </row>
    <row r="107" spans="1:12" ht="16.5" thickBot="1">
      <c r="A107" s="462">
        <v>1</v>
      </c>
      <c r="B107" s="82"/>
      <c r="C107" s="82"/>
      <c r="D107" s="82"/>
      <c r="E107" s="82"/>
      <c r="F107" s="82"/>
      <c r="G107" s="462">
        <v>243</v>
      </c>
      <c r="H107" s="129">
        <v>423</v>
      </c>
      <c r="I107" s="130" t="s">
        <v>7</v>
      </c>
      <c r="J107" s="131">
        <f>SUM(J108:J108)</f>
        <v>37600</v>
      </c>
      <c r="K107" s="131">
        <f>SUM(K108:K108)</f>
        <v>0</v>
      </c>
      <c r="L107" s="131">
        <f>SUM(L108:L108)</f>
        <v>37600</v>
      </c>
    </row>
    <row r="108" spans="1:12" ht="16.5" thickBot="1">
      <c r="A108" s="470"/>
      <c r="B108" s="88"/>
      <c r="C108" s="88"/>
      <c r="D108" s="88"/>
      <c r="E108" s="88"/>
      <c r="F108" s="88"/>
      <c r="G108" s="470"/>
      <c r="H108" s="21">
        <v>4237</v>
      </c>
      <c r="I108" s="22" t="s">
        <v>117</v>
      </c>
      <c r="J108" s="23">
        <v>37600</v>
      </c>
      <c r="K108" s="23"/>
      <c r="L108" s="30">
        <f>SUM(J108+K108)</f>
        <v>37600</v>
      </c>
    </row>
    <row r="109" spans="1:12" ht="16.5" thickBot="1">
      <c r="A109" s="512" t="s">
        <v>186</v>
      </c>
      <c r="B109" s="513"/>
      <c r="C109" s="513"/>
      <c r="D109" s="513"/>
      <c r="E109" s="513"/>
      <c r="F109" s="513"/>
      <c r="G109" s="513"/>
      <c r="H109" s="513"/>
      <c r="I109" s="514"/>
      <c r="J109" s="131">
        <f>+J107</f>
        <v>37600</v>
      </c>
      <c r="K109" s="131">
        <f>+K107</f>
        <v>0</v>
      </c>
      <c r="L109" s="131">
        <f>+L107</f>
        <v>37600</v>
      </c>
    </row>
    <row r="110" spans="1:12" ht="15.75">
      <c r="A110" s="98"/>
      <c r="B110" s="493" t="s">
        <v>19</v>
      </c>
      <c r="C110" s="493"/>
      <c r="D110" s="493"/>
      <c r="E110" s="493"/>
      <c r="F110" s="493"/>
      <c r="G110" s="493"/>
      <c r="H110" s="98"/>
      <c r="I110" s="98"/>
      <c r="J110" s="98"/>
      <c r="K110" s="98"/>
    </row>
    <row r="111" spans="1:12" ht="15.75">
      <c r="A111" s="96"/>
      <c r="B111" s="96"/>
      <c r="C111" s="476" t="s">
        <v>128</v>
      </c>
      <c r="D111" s="476"/>
      <c r="E111" s="476"/>
      <c r="F111" s="476"/>
      <c r="G111" s="476"/>
      <c r="H111" s="476"/>
      <c r="I111" s="96"/>
      <c r="J111" s="99">
        <v>37600</v>
      </c>
      <c r="K111" s="99"/>
    </row>
    <row r="112" spans="1:12" ht="15.75">
      <c r="A112" s="96"/>
      <c r="B112" s="96"/>
      <c r="C112" s="229"/>
      <c r="D112" s="229"/>
      <c r="E112" s="229"/>
      <c r="F112" s="229"/>
      <c r="G112" s="229"/>
      <c r="H112" s="229"/>
      <c r="I112" s="96"/>
      <c r="J112" s="99"/>
      <c r="K112" s="99"/>
    </row>
    <row r="113" spans="1:12" ht="15.75">
      <c r="A113" s="96"/>
      <c r="B113" s="96"/>
      <c r="C113" s="476"/>
      <c r="D113" s="476"/>
      <c r="E113" s="476"/>
      <c r="F113" s="476"/>
      <c r="G113" s="476"/>
      <c r="H113" s="476"/>
      <c r="I113" s="96"/>
      <c r="J113" s="99"/>
      <c r="K113" s="99"/>
      <c r="L113" s="31"/>
    </row>
    <row r="114" spans="1:12" ht="15.75">
      <c r="A114" s="96"/>
      <c r="B114" s="96"/>
      <c r="C114" s="238"/>
      <c r="D114" s="238"/>
      <c r="E114" s="238"/>
      <c r="F114" s="238"/>
      <c r="G114" s="238"/>
      <c r="H114" s="238"/>
      <c r="I114" s="96"/>
      <c r="J114" s="99"/>
      <c r="K114" s="99"/>
      <c r="L114" s="31"/>
    </row>
    <row r="115" spans="1:12" ht="18.75" customHeight="1">
      <c r="A115" s="275"/>
      <c r="B115" s="96"/>
      <c r="C115" s="238"/>
      <c r="D115" s="238"/>
      <c r="E115" s="238"/>
      <c r="F115" s="238"/>
      <c r="G115" s="238"/>
      <c r="H115" s="238"/>
      <c r="I115" s="96"/>
      <c r="J115" s="99"/>
      <c r="K115" s="99"/>
      <c r="L115" s="276"/>
    </row>
    <row r="116" spans="1:12" ht="15.75">
      <c r="A116" s="275"/>
      <c r="B116" s="511"/>
      <c r="C116" s="511"/>
      <c r="D116" s="511"/>
      <c r="E116" s="511"/>
      <c r="F116" s="511"/>
      <c r="G116" s="511"/>
      <c r="H116" s="275"/>
      <c r="I116" s="275"/>
      <c r="J116" s="275"/>
      <c r="K116" s="275"/>
      <c r="L116" s="276"/>
    </row>
    <row r="117" spans="1:12" ht="15.75">
      <c r="A117" s="96"/>
      <c r="B117" s="96"/>
      <c r="C117" s="476"/>
      <c r="D117" s="476"/>
      <c r="E117" s="476"/>
      <c r="F117" s="476"/>
      <c r="G117" s="476"/>
      <c r="H117" s="476"/>
      <c r="I117" s="96"/>
      <c r="J117" s="99"/>
      <c r="K117" s="99"/>
      <c r="L117" s="31"/>
    </row>
    <row r="118" spans="1:12" ht="15.75">
      <c r="A118" s="96"/>
      <c r="B118" s="475" t="s">
        <v>165</v>
      </c>
      <c r="C118" s="476"/>
      <c r="D118" s="476"/>
      <c r="E118" s="476"/>
      <c r="F118" s="476"/>
      <c r="G118" s="476"/>
      <c r="H118" s="476"/>
      <c r="I118" s="203"/>
      <c r="J118" s="99"/>
      <c r="K118" s="99"/>
      <c r="L118" s="31"/>
    </row>
    <row r="119" spans="1:12" ht="15.75">
      <c r="A119" s="96"/>
      <c r="B119" s="494" t="s">
        <v>128</v>
      </c>
      <c r="C119" s="494"/>
      <c r="D119" s="494"/>
      <c r="E119" s="494"/>
      <c r="F119" s="494"/>
      <c r="G119" s="494"/>
      <c r="H119" s="494"/>
      <c r="I119" s="99"/>
      <c r="J119" s="99">
        <v>29156551</v>
      </c>
      <c r="K119" s="99"/>
      <c r="L119" s="236">
        <v>29156551</v>
      </c>
    </row>
    <row r="120" spans="1:12" ht="15.75">
      <c r="A120" s="96"/>
      <c r="B120" s="494" t="s">
        <v>164</v>
      </c>
      <c r="C120" s="494"/>
      <c r="D120" s="494"/>
      <c r="E120" s="494"/>
      <c r="F120" s="494"/>
      <c r="G120" s="494"/>
      <c r="H120" s="494"/>
      <c r="I120" s="96"/>
      <c r="J120" s="99"/>
      <c r="K120" s="99">
        <v>15000</v>
      </c>
      <c r="L120" s="236">
        <v>15000</v>
      </c>
    </row>
    <row r="121" spans="1:12" ht="15.75">
      <c r="A121" s="96"/>
      <c r="B121" s="241" t="s">
        <v>172</v>
      </c>
      <c r="C121" s="241"/>
      <c r="D121" s="241"/>
      <c r="E121" s="241"/>
      <c r="F121" s="241"/>
      <c r="G121" s="241"/>
      <c r="H121" s="241"/>
      <c r="I121" s="96"/>
      <c r="J121" s="243"/>
      <c r="K121" s="243">
        <v>2000</v>
      </c>
      <c r="L121" s="246">
        <v>2000</v>
      </c>
    </row>
    <row r="122" spans="1:12" ht="18.75" customHeight="1">
      <c r="A122" s="96"/>
      <c r="B122" s="506"/>
      <c r="C122" s="494"/>
      <c r="D122" s="494"/>
      <c r="E122" s="494"/>
      <c r="F122" s="494"/>
      <c r="G122" s="494"/>
      <c r="H122" s="494"/>
      <c r="I122" s="96"/>
      <c r="J122" s="99"/>
      <c r="K122" s="99"/>
      <c r="L122" s="236"/>
    </row>
    <row r="123" spans="1:12" ht="18.75" customHeight="1">
      <c r="A123" s="96"/>
      <c r="B123" s="231"/>
      <c r="C123" s="232"/>
      <c r="D123" s="232"/>
      <c r="E123" s="232"/>
      <c r="F123" s="232"/>
      <c r="G123" s="232"/>
      <c r="H123" s="232"/>
      <c r="I123" s="96"/>
      <c r="J123" s="99"/>
      <c r="K123" s="99"/>
      <c r="L123" s="236"/>
    </row>
    <row r="124" spans="1:12">
      <c r="B124" s="507" t="s">
        <v>188</v>
      </c>
      <c r="C124" s="508"/>
      <c r="D124" s="508"/>
      <c r="E124" s="508"/>
      <c r="F124" s="508"/>
      <c r="G124" s="508"/>
      <c r="H124" s="508"/>
    </row>
    <row r="125" spans="1:12">
      <c r="B125" s="508"/>
      <c r="C125" s="508"/>
      <c r="D125" s="508"/>
      <c r="E125" s="508"/>
      <c r="F125" s="508"/>
      <c r="G125" s="508"/>
      <c r="H125" s="508"/>
      <c r="J125" s="509" t="s">
        <v>173</v>
      </c>
      <c r="K125" s="510"/>
      <c r="L125" s="510"/>
    </row>
    <row r="126" spans="1:12">
      <c r="J126" s="510"/>
      <c r="K126" s="510"/>
      <c r="L126" s="510"/>
    </row>
    <row r="127" spans="1:12" ht="32.25" customHeight="1">
      <c r="J127" s="510"/>
      <c r="K127" s="510"/>
      <c r="L127" s="510"/>
    </row>
  </sheetData>
  <mergeCells count="106">
    <mergeCell ref="L103:L104"/>
    <mergeCell ref="B118:H118"/>
    <mergeCell ref="B122:H122"/>
    <mergeCell ref="B120:H120"/>
    <mergeCell ref="B124:H125"/>
    <mergeCell ref="J125:L127"/>
    <mergeCell ref="C113:H113"/>
    <mergeCell ref="B116:G116"/>
    <mergeCell ref="C117:H117"/>
    <mergeCell ref="B119:H119"/>
    <mergeCell ref="K103:K104"/>
    <mergeCell ref="D103:D105"/>
    <mergeCell ref="E103:E105"/>
    <mergeCell ref="F103:F105"/>
    <mergeCell ref="G103:G105"/>
    <mergeCell ref="J103:J104"/>
    <mergeCell ref="A109:I109"/>
    <mergeCell ref="B110:G110"/>
    <mergeCell ref="C111:H111"/>
    <mergeCell ref="G81:G83"/>
    <mergeCell ref="A87:A93"/>
    <mergeCell ref="G87:G93"/>
    <mergeCell ref="A94:A95"/>
    <mergeCell ref="G94:G95"/>
    <mergeCell ref="J77:J78"/>
    <mergeCell ref="C77:C79"/>
    <mergeCell ref="A81:A83"/>
    <mergeCell ref="G84:G85"/>
    <mergeCell ref="A96:A98"/>
    <mergeCell ref="A84:A85"/>
    <mergeCell ref="G96:G98"/>
    <mergeCell ref="A99:I99"/>
    <mergeCell ref="B100:G100"/>
    <mergeCell ref="A107:A108"/>
    <mergeCell ref="A103:A105"/>
    <mergeCell ref="B103:B105"/>
    <mergeCell ref="C101:H101"/>
    <mergeCell ref="H103:H105"/>
    <mergeCell ref="I103:I105"/>
    <mergeCell ref="G107:G108"/>
    <mergeCell ref="C103:C105"/>
    <mergeCell ref="A6:L8"/>
    <mergeCell ref="B70:G70"/>
    <mergeCell ref="C71:H71"/>
    <mergeCell ref="C72:H72"/>
    <mergeCell ref="A65:A66"/>
    <mergeCell ref="G65:G66"/>
    <mergeCell ref="A69:I69"/>
    <mergeCell ref="G62:G64"/>
    <mergeCell ref="G67:G68"/>
    <mergeCell ref="D67:D68"/>
    <mergeCell ref="E9:E11"/>
    <mergeCell ref="A27:A33"/>
    <mergeCell ref="G27:G33"/>
    <mergeCell ref="G48:G50"/>
    <mergeCell ref="A51:A57"/>
    <mergeCell ref="G51:G57"/>
    <mergeCell ref="G38:G44"/>
    <mergeCell ref="A1:G5"/>
    <mergeCell ref="D77:D79"/>
    <mergeCell ref="E77:E79"/>
    <mergeCell ref="F77:F79"/>
    <mergeCell ref="G77:G79"/>
    <mergeCell ref="H77:H79"/>
    <mergeCell ref="F9:F11"/>
    <mergeCell ref="G9:G11"/>
    <mergeCell ref="H9:H11"/>
    <mergeCell ref="A23:A24"/>
    <mergeCell ref="G45:G47"/>
    <mergeCell ref="A67:A68"/>
    <mergeCell ref="C67:C68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7:I79"/>
    <mergeCell ref="L77:L78"/>
    <mergeCell ref="A9:A11"/>
    <mergeCell ref="A25:A26"/>
    <mergeCell ref="A13:A14"/>
    <mergeCell ref="B13:B14"/>
    <mergeCell ref="A77:A79"/>
    <mergeCell ref="B77:B79"/>
    <mergeCell ref="I9:I11"/>
    <mergeCell ref="J9:J10"/>
    <mergeCell ref="K9:K10"/>
    <mergeCell ref="A48:A50"/>
    <mergeCell ref="B67:B68"/>
    <mergeCell ref="A62:A64"/>
    <mergeCell ref="B9:B11"/>
    <mergeCell ref="A38:A44"/>
    <mergeCell ref="A45:A47"/>
    <mergeCell ref="E67:E68"/>
    <mergeCell ref="F67:F68"/>
    <mergeCell ref="A15:A18"/>
    <mergeCell ref="A19:A22"/>
    <mergeCell ref="K77:K78"/>
    <mergeCell ref="A36:A37"/>
    <mergeCell ref="G36:G37"/>
    <mergeCell ref="D9:D11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2"/>
  <sheetViews>
    <sheetView topLeftCell="A43" workbookViewId="0">
      <selection activeCell="N109" sqref="N109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475"/>
      <c r="B1" s="475"/>
      <c r="C1" s="475"/>
      <c r="D1" s="475"/>
      <c r="E1" s="475"/>
      <c r="F1" s="475"/>
      <c r="G1" s="476"/>
      <c r="H1" s="476"/>
      <c r="I1" s="476"/>
      <c r="J1" s="476"/>
      <c r="K1" s="476"/>
      <c r="L1" s="476"/>
    </row>
    <row r="2" spans="1:1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5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5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5" ht="37.5" customHeight="1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5" ht="27.75" customHeight="1">
      <c r="A6" s="491" t="s">
        <v>189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</row>
    <row r="7" spans="1:15" ht="15" customHeigh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5" ht="47.25" customHeight="1" thickBo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</row>
    <row r="9" spans="1:15" ht="116.25" customHeight="1" thickBot="1">
      <c r="A9" s="492" t="s">
        <v>197</v>
      </c>
      <c r="B9" s="492"/>
      <c r="C9" s="492"/>
      <c r="D9" s="492"/>
      <c r="E9" s="492"/>
      <c r="F9" s="492"/>
      <c r="G9" s="518"/>
      <c r="H9" s="518"/>
      <c r="I9" s="518"/>
      <c r="J9" s="518"/>
      <c r="K9" s="518"/>
      <c r="L9" s="518"/>
    </row>
    <row r="10" spans="1:15" ht="30.75" customHeight="1" thickBot="1">
      <c r="A10" s="214"/>
      <c r="B10" s="214"/>
      <c r="C10" s="214"/>
      <c r="D10" s="214"/>
      <c r="E10" s="214"/>
      <c r="F10" s="214"/>
      <c r="G10" s="215"/>
      <c r="H10" s="215"/>
      <c r="I10" s="215"/>
      <c r="J10" s="215"/>
      <c r="K10" s="215"/>
      <c r="L10" s="215"/>
    </row>
    <row r="11" spans="1:15" ht="15.75" customHeight="1">
      <c r="A11" s="457" t="s">
        <v>20</v>
      </c>
      <c r="B11" s="464" t="s">
        <v>89</v>
      </c>
      <c r="C11" s="464" t="s">
        <v>90</v>
      </c>
      <c r="D11" s="472" t="s">
        <v>103</v>
      </c>
      <c r="E11" s="477" t="s">
        <v>104</v>
      </c>
      <c r="F11" s="477" t="s">
        <v>96</v>
      </c>
      <c r="G11" s="479" t="s">
        <v>91</v>
      </c>
      <c r="H11" s="479" t="s">
        <v>92</v>
      </c>
      <c r="I11" s="466" t="s">
        <v>0</v>
      </c>
      <c r="J11" s="457" t="s">
        <v>1</v>
      </c>
      <c r="K11" s="457" t="s">
        <v>21</v>
      </c>
      <c r="L11" s="457" t="s">
        <v>22</v>
      </c>
    </row>
    <row r="12" spans="1:15" ht="28.5" customHeight="1" thickBot="1">
      <c r="A12" s="459"/>
      <c r="B12" s="465"/>
      <c r="C12" s="465"/>
      <c r="D12" s="473"/>
      <c r="E12" s="478"/>
      <c r="F12" s="478"/>
      <c r="G12" s="480"/>
      <c r="H12" s="480"/>
      <c r="I12" s="467"/>
      <c r="J12" s="458"/>
      <c r="K12" s="458"/>
      <c r="L12" s="458"/>
    </row>
    <row r="13" spans="1:15" ht="45" customHeight="1" thickBot="1">
      <c r="A13" s="458"/>
      <c r="B13" s="471"/>
      <c r="C13" s="471"/>
      <c r="D13" s="474"/>
      <c r="E13" s="481"/>
      <c r="F13" s="481"/>
      <c r="G13" s="482"/>
      <c r="H13" s="482"/>
      <c r="I13" s="468"/>
      <c r="J13" s="33" t="s">
        <v>23</v>
      </c>
      <c r="K13" s="33" t="s">
        <v>24</v>
      </c>
      <c r="L13" s="33"/>
    </row>
    <row r="14" spans="1:15" ht="68.25" customHeight="1" thickBot="1">
      <c r="A14" s="35"/>
      <c r="B14" s="68" t="s">
        <v>94</v>
      </c>
      <c r="C14" s="68" t="s">
        <v>93</v>
      </c>
      <c r="D14" s="70" t="s">
        <v>95</v>
      </c>
      <c r="E14" s="70" t="s">
        <v>101</v>
      </c>
      <c r="F14" s="77" t="s">
        <v>97</v>
      </c>
      <c r="G14" s="65"/>
      <c r="H14" s="66"/>
      <c r="I14" s="67"/>
      <c r="J14" s="33"/>
      <c r="K14" s="33"/>
      <c r="L14" s="33"/>
    </row>
    <row r="15" spans="1:15" ht="16.5" thickBot="1">
      <c r="A15" s="462">
        <v>1</v>
      </c>
      <c r="B15" s="462"/>
      <c r="C15" s="462"/>
      <c r="D15" s="462"/>
      <c r="E15" s="36"/>
      <c r="F15" s="36"/>
      <c r="G15" s="462">
        <v>212</v>
      </c>
      <c r="H15" s="13">
        <v>411</v>
      </c>
      <c r="I15" s="14" t="s">
        <v>2</v>
      </c>
      <c r="J15" s="15">
        <f>J16</f>
        <v>7316300</v>
      </c>
      <c r="K15" s="15">
        <f>K16</f>
        <v>0</v>
      </c>
      <c r="L15" s="15">
        <f>SUM(J15+K15)</f>
        <v>7316300</v>
      </c>
      <c r="O15" s="34"/>
    </row>
    <row r="16" spans="1:15" ht="16.5" thickBot="1">
      <c r="A16" s="463"/>
      <c r="B16" s="463"/>
      <c r="C16" s="463"/>
      <c r="D16" s="463"/>
      <c r="E16" s="37"/>
      <c r="F16" s="37"/>
      <c r="G16" s="463"/>
      <c r="H16" s="6">
        <v>411111</v>
      </c>
      <c r="I16" s="7" t="s">
        <v>3</v>
      </c>
      <c r="J16" s="8">
        <v>7316300</v>
      </c>
      <c r="K16" s="12"/>
      <c r="L16" s="30">
        <f>SUM(J16+K16)</f>
        <v>7316300</v>
      </c>
    </row>
    <row r="17" spans="1:12" ht="16.5" thickBot="1">
      <c r="A17" s="462">
        <v>2</v>
      </c>
      <c r="B17" s="36"/>
      <c r="C17" s="36"/>
      <c r="D17" s="36"/>
      <c r="E17" s="36"/>
      <c r="F17" s="36"/>
      <c r="G17" s="462">
        <v>213</v>
      </c>
      <c r="H17" s="13">
        <v>412</v>
      </c>
      <c r="I17" s="14" t="s">
        <v>28</v>
      </c>
      <c r="J17" s="15">
        <f>SUM(J18+J19+J20)</f>
        <v>1455944</v>
      </c>
      <c r="K17" s="15">
        <f>SUM(K18+K19+K20)</f>
        <v>0</v>
      </c>
      <c r="L17" s="15">
        <f>SUM(J17+K17)</f>
        <v>1455944</v>
      </c>
    </row>
    <row r="18" spans="1:12" ht="15.75">
      <c r="A18" s="470"/>
      <c r="B18" s="42"/>
      <c r="C18" s="42"/>
      <c r="D18" s="42"/>
      <c r="E18" s="42"/>
      <c r="F18" s="42"/>
      <c r="G18" s="470"/>
      <c r="H18" s="17">
        <v>412111</v>
      </c>
      <c r="I18" s="18" t="s">
        <v>29</v>
      </c>
      <c r="J18" s="19">
        <v>1024282</v>
      </c>
      <c r="K18" s="288"/>
      <c r="L18" s="289">
        <f t="shared" ref="L18:L98" si="0">SUM(J18+K18)</f>
        <v>1024282</v>
      </c>
    </row>
    <row r="19" spans="1:12" ht="15.75">
      <c r="A19" s="470"/>
      <c r="B19" s="42"/>
      <c r="C19" s="42"/>
      <c r="D19" s="42"/>
      <c r="E19" s="42"/>
      <c r="F19" s="42"/>
      <c r="G19" s="470"/>
      <c r="H19" s="21">
        <v>412211</v>
      </c>
      <c r="I19" s="22" t="s">
        <v>30</v>
      </c>
      <c r="J19" s="23">
        <v>376790</v>
      </c>
      <c r="K19" s="24"/>
      <c r="L19" s="102">
        <f t="shared" si="0"/>
        <v>376790</v>
      </c>
    </row>
    <row r="20" spans="1:12" ht="16.5" thickBot="1">
      <c r="A20" s="463"/>
      <c r="B20" s="37"/>
      <c r="C20" s="37"/>
      <c r="D20" s="37"/>
      <c r="E20" s="37"/>
      <c r="F20" s="37"/>
      <c r="G20" s="463"/>
      <c r="H20" s="6">
        <v>412311</v>
      </c>
      <c r="I20" s="7" t="s">
        <v>31</v>
      </c>
      <c r="J20" s="8">
        <v>54872</v>
      </c>
      <c r="K20" s="290"/>
      <c r="L20" s="271">
        <f t="shared" si="0"/>
        <v>54872</v>
      </c>
    </row>
    <row r="21" spans="1:12" ht="16.5" customHeight="1" thickBot="1">
      <c r="A21" s="462">
        <v>3</v>
      </c>
      <c r="B21" s="36"/>
      <c r="C21" s="36"/>
      <c r="D21" s="36"/>
      <c r="E21" s="36"/>
      <c r="F21" s="36"/>
      <c r="G21" s="462">
        <v>214</v>
      </c>
      <c r="H21" s="13">
        <v>414</v>
      </c>
      <c r="I21" s="14" t="s">
        <v>27</v>
      </c>
      <c r="J21" s="205">
        <f>SUM(J22:J26)</f>
        <v>370000</v>
      </c>
      <c r="K21" s="15">
        <f>SUM(K22:K26)</f>
        <v>2000</v>
      </c>
      <c r="L21" s="15">
        <f>SUM(J21+K21)</f>
        <v>372000</v>
      </c>
    </row>
    <row r="22" spans="1:12" ht="16.5" customHeight="1">
      <c r="A22" s="470"/>
      <c r="B22" s="277"/>
      <c r="C22" s="277"/>
      <c r="D22" s="277"/>
      <c r="E22" s="277"/>
      <c r="F22" s="277"/>
      <c r="G22" s="470"/>
      <c r="H22" s="282">
        <v>414111</v>
      </c>
      <c r="I22" s="291" t="s">
        <v>190</v>
      </c>
      <c r="J22" s="289"/>
      <c r="K22" s="298">
        <v>1000</v>
      </c>
      <c r="L22" s="289">
        <f>SUM(J22+K22)</f>
        <v>1000</v>
      </c>
    </row>
    <row r="23" spans="1:12" ht="16.5" customHeight="1">
      <c r="A23" s="470"/>
      <c r="B23" s="183"/>
      <c r="C23" s="183"/>
      <c r="D23" s="183"/>
      <c r="E23" s="183"/>
      <c r="F23" s="183"/>
      <c r="G23" s="470"/>
      <c r="H23" s="283">
        <v>414121</v>
      </c>
      <c r="I23" s="292" t="s">
        <v>166</v>
      </c>
      <c r="J23" s="297"/>
      <c r="K23" s="297">
        <v>1000</v>
      </c>
      <c r="L23" s="237">
        <f>SUM(J23+K23)</f>
        <v>1000</v>
      </c>
    </row>
    <row r="24" spans="1:12" ht="30.75" customHeight="1">
      <c r="A24" s="470"/>
      <c r="B24" s="277"/>
      <c r="C24" s="277"/>
      <c r="D24" s="277"/>
      <c r="E24" s="277"/>
      <c r="F24" s="277"/>
      <c r="G24" s="470"/>
      <c r="H24" s="284">
        <v>414311</v>
      </c>
      <c r="I24" s="293" t="s">
        <v>191</v>
      </c>
      <c r="J24" s="297">
        <v>210000</v>
      </c>
      <c r="K24" s="297"/>
      <c r="L24" s="237">
        <f>SUM(J24+K24)</f>
        <v>210000</v>
      </c>
    </row>
    <row r="25" spans="1:12" ht="46.5" customHeight="1">
      <c r="A25" s="470"/>
      <c r="B25" s="42"/>
      <c r="C25" s="42"/>
      <c r="D25" s="42"/>
      <c r="E25" s="42"/>
      <c r="F25" s="42"/>
      <c r="G25" s="470"/>
      <c r="H25" s="285">
        <v>414314</v>
      </c>
      <c r="I25" s="294" t="s">
        <v>44</v>
      </c>
      <c r="J25" s="296">
        <v>60000</v>
      </c>
      <c r="K25" s="299"/>
      <c r="L25" s="237">
        <f t="shared" si="0"/>
        <v>60000</v>
      </c>
    </row>
    <row r="26" spans="1:12" ht="47.25" customHeight="1" thickBot="1">
      <c r="A26" s="463"/>
      <c r="B26" s="42"/>
      <c r="C26" s="42"/>
      <c r="D26" s="42"/>
      <c r="E26" s="42"/>
      <c r="F26" s="42"/>
      <c r="G26" s="470"/>
      <c r="H26" s="287">
        <v>414411</v>
      </c>
      <c r="I26" s="286" t="s">
        <v>43</v>
      </c>
      <c r="J26" s="295">
        <v>100000</v>
      </c>
      <c r="K26" s="300" t="s">
        <v>167</v>
      </c>
      <c r="L26" s="271">
        <v>40000</v>
      </c>
    </row>
    <row r="27" spans="1:12" ht="17.25" customHeight="1" thickBot="1">
      <c r="A27" s="466">
        <v>4</v>
      </c>
      <c r="B27" s="38"/>
      <c r="C27" s="38"/>
      <c r="D27" s="38"/>
      <c r="E27" s="38"/>
      <c r="F27" s="38"/>
      <c r="G27" s="466">
        <v>215</v>
      </c>
      <c r="H27" s="13">
        <v>415</v>
      </c>
      <c r="I27" s="14" t="s">
        <v>4</v>
      </c>
      <c r="J27" s="15">
        <f>J28</f>
        <v>200000</v>
      </c>
      <c r="K27" s="15">
        <f>K28</f>
        <v>0</v>
      </c>
      <c r="L27" s="15">
        <f>SUM(J27+K27)</f>
        <v>200000</v>
      </c>
    </row>
    <row r="28" spans="1:12" ht="63.75" customHeight="1" thickBot="1">
      <c r="A28" s="468"/>
      <c r="B28" s="39"/>
      <c r="C28" s="39"/>
      <c r="D28" s="39"/>
      <c r="E28" s="39"/>
      <c r="F28" s="39"/>
      <c r="G28" s="468"/>
      <c r="H28" s="2">
        <v>415112</v>
      </c>
      <c r="I28" s="46" t="s">
        <v>192</v>
      </c>
      <c r="J28" s="52">
        <v>200000</v>
      </c>
      <c r="K28" s="32"/>
      <c r="L28" s="30">
        <f t="shared" si="0"/>
        <v>200000</v>
      </c>
    </row>
    <row r="29" spans="1:12" ht="16.5" thickBot="1">
      <c r="A29" s="460">
        <v>5</v>
      </c>
      <c r="B29" s="40"/>
      <c r="C29" s="40"/>
      <c r="D29" s="40"/>
      <c r="E29" s="40"/>
      <c r="F29" s="40"/>
      <c r="G29" s="460">
        <v>216</v>
      </c>
      <c r="H29" s="13">
        <v>416</v>
      </c>
      <c r="I29" s="14" t="s">
        <v>26</v>
      </c>
      <c r="J29" s="15">
        <f>J30</f>
        <v>339242</v>
      </c>
      <c r="K29" s="15">
        <f>K30</f>
        <v>0</v>
      </c>
      <c r="L29" s="15">
        <f>SUM(J29+K29)</f>
        <v>339242</v>
      </c>
    </row>
    <row r="30" spans="1:12" ht="44.25" customHeight="1" thickBot="1">
      <c r="A30" s="461"/>
      <c r="B30" s="41"/>
      <c r="C30" s="41"/>
      <c r="D30" s="41"/>
      <c r="E30" s="41"/>
      <c r="F30" s="41"/>
      <c r="G30" s="461"/>
      <c r="H30" s="3">
        <v>416111</v>
      </c>
      <c r="I30" s="274" t="s">
        <v>193</v>
      </c>
      <c r="J30" s="53">
        <v>339242</v>
      </c>
      <c r="K30" s="12"/>
      <c r="L30" s="30">
        <f t="shared" si="0"/>
        <v>339242</v>
      </c>
    </row>
    <row r="31" spans="1:12" ht="16.5" thickBot="1">
      <c r="A31" s="462">
        <v>6</v>
      </c>
      <c r="B31" s="36"/>
      <c r="C31" s="36"/>
      <c r="D31" s="36"/>
      <c r="E31" s="36"/>
      <c r="F31" s="36"/>
      <c r="G31" s="462">
        <v>217</v>
      </c>
      <c r="H31" s="71">
        <v>421</v>
      </c>
      <c r="I31" s="14" t="s">
        <v>5</v>
      </c>
      <c r="J31" s="15">
        <f>SUM(J32:J48)</f>
        <v>2269190</v>
      </c>
      <c r="K31" s="15">
        <f>SUM(K32:K48)</f>
        <v>0</v>
      </c>
      <c r="L31" s="15">
        <f>SUM(L32:L48)</f>
        <v>2269190</v>
      </c>
    </row>
    <row r="32" spans="1:12" ht="47.25">
      <c r="A32" s="470"/>
      <c r="B32" s="42"/>
      <c r="C32" s="42"/>
      <c r="D32" s="42"/>
      <c r="E32" s="42"/>
      <c r="F32" s="42"/>
      <c r="G32" s="470"/>
      <c r="H32" s="72">
        <v>421111</v>
      </c>
      <c r="I32" s="18" t="s">
        <v>46</v>
      </c>
      <c r="J32" s="19">
        <v>100000</v>
      </c>
      <c r="K32" s="25"/>
      <c r="L32" s="289">
        <f t="shared" si="0"/>
        <v>100000</v>
      </c>
    </row>
    <row r="33" spans="1:12" ht="47.25">
      <c r="A33" s="470"/>
      <c r="B33" s="42"/>
      <c r="C33" s="42"/>
      <c r="D33" s="42"/>
      <c r="E33" s="42"/>
      <c r="F33" s="42"/>
      <c r="G33" s="470"/>
      <c r="H33" s="73">
        <v>421211</v>
      </c>
      <c r="I33" s="22" t="s">
        <v>47</v>
      </c>
      <c r="J33" s="23">
        <v>222600</v>
      </c>
      <c r="K33" s="26"/>
      <c r="L33" s="11">
        <f t="shared" si="0"/>
        <v>222600</v>
      </c>
    </row>
    <row r="34" spans="1:12" ht="49.5" customHeight="1">
      <c r="A34" s="470"/>
      <c r="B34" s="42"/>
      <c r="C34" s="42"/>
      <c r="D34" s="42"/>
      <c r="E34" s="42"/>
      <c r="F34" s="42"/>
      <c r="G34" s="470"/>
      <c r="H34" s="73">
        <v>421225</v>
      </c>
      <c r="I34" s="22" t="s">
        <v>48</v>
      </c>
      <c r="J34" s="23">
        <v>1213400</v>
      </c>
      <c r="K34" s="26"/>
      <c r="L34" s="237">
        <f t="shared" si="0"/>
        <v>1213400</v>
      </c>
    </row>
    <row r="35" spans="1:12" ht="47.25">
      <c r="A35" s="470"/>
      <c r="B35" s="42"/>
      <c r="C35" s="42"/>
      <c r="D35" s="42"/>
      <c r="E35" s="42"/>
      <c r="F35" s="42"/>
      <c r="G35" s="470"/>
      <c r="H35" s="73">
        <v>421311</v>
      </c>
      <c r="I35" s="22" t="s">
        <v>49</v>
      </c>
      <c r="J35" s="23">
        <v>14660</v>
      </c>
      <c r="K35" s="26"/>
      <c r="L35" s="237">
        <f t="shared" si="0"/>
        <v>14660</v>
      </c>
    </row>
    <row r="36" spans="1:12" ht="47.25">
      <c r="A36" s="470"/>
      <c r="B36" s="42"/>
      <c r="C36" s="42"/>
      <c r="D36" s="42"/>
      <c r="E36" s="42"/>
      <c r="F36" s="42"/>
      <c r="G36" s="470"/>
      <c r="H36" s="73">
        <v>421324</v>
      </c>
      <c r="I36" s="22" t="s">
        <v>50</v>
      </c>
      <c r="J36" s="23">
        <v>13030</v>
      </c>
      <c r="K36" s="26"/>
      <c r="L36" s="237">
        <f t="shared" si="0"/>
        <v>13030</v>
      </c>
    </row>
    <row r="37" spans="1:12" ht="31.5">
      <c r="A37" s="470"/>
      <c r="B37" s="42"/>
      <c r="C37" s="42"/>
      <c r="D37" s="42"/>
      <c r="E37" s="42"/>
      <c r="F37" s="42"/>
      <c r="G37" s="470"/>
      <c r="H37" s="73">
        <v>421411</v>
      </c>
      <c r="I37" s="22" t="s">
        <v>51</v>
      </c>
      <c r="J37" s="23">
        <v>59000</v>
      </c>
      <c r="K37" s="27"/>
      <c r="L37" s="11">
        <f t="shared" si="0"/>
        <v>59000</v>
      </c>
    </row>
    <row r="38" spans="1:12" ht="31.5">
      <c r="A38" s="470"/>
      <c r="B38" s="42"/>
      <c r="C38" s="42"/>
      <c r="D38" s="42"/>
      <c r="E38" s="42"/>
      <c r="F38" s="42"/>
      <c r="G38" s="470"/>
      <c r="H38" s="73">
        <v>421412</v>
      </c>
      <c r="I38" s="22" t="s">
        <v>52</v>
      </c>
      <c r="J38" s="23">
        <v>39500</v>
      </c>
      <c r="K38" s="27"/>
      <c r="L38" s="307">
        <f t="shared" si="0"/>
        <v>39500</v>
      </c>
    </row>
    <row r="39" spans="1:12" ht="15.75">
      <c r="A39" s="470"/>
      <c r="B39" s="42"/>
      <c r="C39" s="42"/>
      <c r="D39" s="42"/>
      <c r="E39" s="42"/>
      <c r="F39" s="42"/>
      <c r="G39" s="470"/>
      <c r="H39" s="73">
        <v>421414</v>
      </c>
      <c r="I39" s="22" t="s">
        <v>40</v>
      </c>
      <c r="J39" s="23">
        <v>144000</v>
      </c>
      <c r="K39" s="27"/>
      <c r="L39" s="237">
        <f t="shared" si="0"/>
        <v>144000</v>
      </c>
    </row>
    <row r="40" spans="1:12" ht="15.75">
      <c r="A40" s="470"/>
      <c r="B40" s="42"/>
      <c r="C40" s="42"/>
      <c r="D40" s="42"/>
      <c r="E40" s="42"/>
      <c r="F40" s="42"/>
      <c r="G40" s="470"/>
      <c r="H40" s="73">
        <v>421421</v>
      </c>
      <c r="I40" s="22" t="s">
        <v>41</v>
      </c>
      <c r="J40" s="23">
        <v>10000</v>
      </c>
      <c r="K40" s="27"/>
      <c r="L40" s="237">
        <f t="shared" si="0"/>
        <v>10000</v>
      </c>
    </row>
    <row r="41" spans="1:12" ht="15.75">
      <c r="A41" s="470"/>
      <c r="B41" s="44"/>
      <c r="C41" s="44"/>
      <c r="D41" s="44"/>
      <c r="E41" s="44"/>
      <c r="F41" s="44"/>
      <c r="G41" s="470"/>
      <c r="H41" s="21">
        <v>421422</v>
      </c>
      <c r="I41" s="56" t="s">
        <v>35</v>
      </c>
      <c r="J41" s="303">
        <v>26000</v>
      </c>
      <c r="K41" s="304"/>
      <c r="L41" s="308">
        <f t="shared" si="0"/>
        <v>26000</v>
      </c>
    </row>
    <row r="42" spans="1:12" ht="31.5">
      <c r="A42" s="470"/>
      <c r="B42" s="44"/>
      <c r="C42" s="44"/>
      <c r="D42" s="44"/>
      <c r="E42" s="44"/>
      <c r="F42" s="44"/>
      <c r="G42" s="470"/>
      <c r="H42" s="301">
        <v>421511</v>
      </c>
      <c r="I42" s="302" t="s">
        <v>53</v>
      </c>
      <c r="J42" s="303">
        <v>71000</v>
      </c>
      <c r="K42" s="304"/>
      <c r="L42" s="307">
        <f t="shared" si="0"/>
        <v>71000</v>
      </c>
    </row>
    <row r="43" spans="1:12" ht="63">
      <c r="A43" s="470"/>
      <c r="B43" s="44"/>
      <c r="C43" s="44"/>
      <c r="D43" s="44"/>
      <c r="E43" s="44"/>
      <c r="F43" s="44"/>
      <c r="G43" s="470"/>
      <c r="H43" s="301">
        <v>421512</v>
      </c>
      <c r="I43" s="302" t="s">
        <v>251</v>
      </c>
      <c r="J43" s="303">
        <v>68000</v>
      </c>
      <c r="K43" s="304"/>
      <c r="L43" s="307">
        <f t="shared" si="0"/>
        <v>68000</v>
      </c>
    </row>
    <row r="44" spans="1:12" ht="31.5">
      <c r="A44" s="470"/>
      <c r="B44" s="44"/>
      <c r="C44" s="44"/>
      <c r="D44" s="44"/>
      <c r="E44" s="44"/>
      <c r="F44" s="44"/>
      <c r="G44" s="470"/>
      <c r="H44" s="301">
        <v>421513</v>
      </c>
      <c r="I44" s="302" t="s">
        <v>54</v>
      </c>
      <c r="J44" s="303">
        <v>190000</v>
      </c>
      <c r="K44" s="305"/>
      <c r="L44" s="307">
        <f t="shared" si="0"/>
        <v>190000</v>
      </c>
    </row>
    <row r="45" spans="1:12" ht="31.5">
      <c r="A45" s="470"/>
      <c r="B45" s="44"/>
      <c r="C45" s="44"/>
      <c r="D45" s="44"/>
      <c r="E45" s="44"/>
      <c r="F45" s="44"/>
      <c r="G45" s="470"/>
      <c r="H45" s="301">
        <v>421521</v>
      </c>
      <c r="I45" s="302" t="s">
        <v>55</v>
      </c>
      <c r="J45" s="303">
        <v>28000</v>
      </c>
      <c r="K45" s="306"/>
      <c r="L45" s="237">
        <f t="shared" si="0"/>
        <v>28000</v>
      </c>
    </row>
    <row r="46" spans="1:12" ht="20.25" customHeight="1">
      <c r="A46" s="470"/>
      <c r="B46" s="44"/>
      <c r="C46" s="44"/>
      <c r="D46" s="44"/>
      <c r="E46" s="44"/>
      <c r="F46" s="44"/>
      <c r="G46" s="470"/>
      <c r="H46" s="301">
        <v>421522</v>
      </c>
      <c r="I46" s="302" t="s">
        <v>56</v>
      </c>
      <c r="J46" s="303">
        <v>28000</v>
      </c>
      <c r="K46" s="305"/>
      <c r="L46" s="237">
        <f t="shared" si="0"/>
        <v>28000</v>
      </c>
    </row>
    <row r="47" spans="1:12" ht="49.5" customHeight="1">
      <c r="A47" s="470"/>
      <c r="B47" s="44"/>
      <c r="C47" s="44"/>
      <c r="D47" s="44"/>
      <c r="E47" s="44"/>
      <c r="F47" s="44"/>
      <c r="G47" s="470"/>
      <c r="H47" s="301">
        <v>421523</v>
      </c>
      <c r="I47" s="302" t="s">
        <v>57</v>
      </c>
      <c r="J47" s="303">
        <v>40000</v>
      </c>
      <c r="K47" s="304"/>
      <c r="L47" s="237">
        <f t="shared" si="0"/>
        <v>40000</v>
      </c>
    </row>
    <row r="48" spans="1:12" ht="49.5" customHeight="1" thickBot="1">
      <c r="A48" s="470"/>
      <c r="B48" s="255"/>
      <c r="C48" s="255"/>
      <c r="D48" s="255"/>
      <c r="E48" s="255"/>
      <c r="F48" s="255"/>
      <c r="G48" s="470"/>
      <c r="H48" s="301">
        <v>421911</v>
      </c>
      <c r="I48" s="302" t="s">
        <v>175</v>
      </c>
      <c r="J48" s="303">
        <v>2000</v>
      </c>
      <c r="K48" s="304"/>
      <c r="L48" s="308">
        <v>2000</v>
      </c>
    </row>
    <row r="49" spans="1:12" ht="16.5" thickBot="1">
      <c r="A49" s="462">
        <v>7</v>
      </c>
      <c r="B49" s="36"/>
      <c r="C49" s="36"/>
      <c r="D49" s="36"/>
      <c r="E49" s="36"/>
      <c r="F49" s="36"/>
      <c r="G49" s="462">
        <v>218</v>
      </c>
      <c r="H49" s="71">
        <v>422</v>
      </c>
      <c r="I49" s="14" t="s">
        <v>6</v>
      </c>
      <c r="J49" s="15">
        <f>SUM(J50:J52)</f>
        <v>30000</v>
      </c>
      <c r="K49" s="15">
        <f>SUM(K50:K52)</f>
        <v>0</v>
      </c>
      <c r="L49" s="15">
        <f>SUM(L50:L52)</f>
        <v>30000</v>
      </c>
    </row>
    <row r="50" spans="1:12" ht="63">
      <c r="A50" s="470"/>
      <c r="B50" s="42"/>
      <c r="C50" s="42"/>
      <c r="D50" s="42"/>
      <c r="E50" s="42"/>
      <c r="F50" s="42"/>
      <c r="G50" s="470"/>
      <c r="H50" s="72">
        <v>422111</v>
      </c>
      <c r="I50" s="58" t="s">
        <v>58</v>
      </c>
      <c r="J50" s="19">
        <v>16800</v>
      </c>
      <c r="K50" s="25"/>
      <c r="L50" s="289">
        <f t="shared" si="0"/>
        <v>16800</v>
      </c>
    </row>
    <row r="51" spans="1:12" ht="63">
      <c r="A51" s="470"/>
      <c r="B51" s="44"/>
      <c r="C51" s="44"/>
      <c r="D51" s="44"/>
      <c r="E51" s="44"/>
      <c r="F51" s="44"/>
      <c r="G51" s="470"/>
      <c r="H51" s="301">
        <v>422121</v>
      </c>
      <c r="I51" s="314" t="s">
        <v>59</v>
      </c>
      <c r="J51" s="213">
        <v>10000</v>
      </c>
      <c r="K51" s="304"/>
      <c r="L51" s="237">
        <f t="shared" si="0"/>
        <v>10000</v>
      </c>
    </row>
    <row r="52" spans="1:12" ht="79.5" thickBot="1">
      <c r="A52" s="463"/>
      <c r="B52" s="42"/>
      <c r="C52" s="42"/>
      <c r="D52" s="42"/>
      <c r="E52" s="42"/>
      <c r="F52" s="42"/>
      <c r="G52" s="463"/>
      <c r="H52" s="9">
        <v>422199</v>
      </c>
      <c r="I52" s="272" t="s">
        <v>60</v>
      </c>
      <c r="J52" s="271">
        <v>3200</v>
      </c>
      <c r="K52" s="270"/>
      <c r="L52" s="271">
        <f t="shared" si="0"/>
        <v>3200</v>
      </c>
    </row>
    <row r="53" spans="1:12" ht="15.75" customHeight="1" thickBot="1">
      <c r="A53" s="462">
        <v>8</v>
      </c>
      <c r="B53" s="36"/>
      <c r="C53" s="36"/>
      <c r="D53" s="36"/>
      <c r="E53" s="36"/>
      <c r="F53" s="36"/>
      <c r="G53" s="462">
        <v>219</v>
      </c>
      <c r="H53" s="13">
        <v>423</v>
      </c>
      <c r="I53" s="14" t="s">
        <v>7</v>
      </c>
      <c r="J53" s="15">
        <f>SUM(J54:J63)</f>
        <v>674350</v>
      </c>
      <c r="K53" s="15">
        <f>SUM(K54:K63)</f>
        <v>0</v>
      </c>
      <c r="L53" s="15">
        <f>SUM(L54:L63)</f>
        <v>674350</v>
      </c>
    </row>
    <row r="54" spans="1:12" ht="15" customHeight="1">
      <c r="A54" s="470"/>
      <c r="B54" s="42"/>
      <c r="C54" s="42"/>
      <c r="D54" s="42"/>
      <c r="E54" s="42"/>
      <c r="F54" s="42"/>
      <c r="G54" s="470"/>
      <c r="H54" s="17">
        <v>423221</v>
      </c>
      <c r="I54" s="18" t="s">
        <v>33</v>
      </c>
      <c r="J54" s="19">
        <v>75000</v>
      </c>
      <c r="K54" s="19"/>
      <c r="L54" s="59">
        <f t="shared" si="0"/>
        <v>75000</v>
      </c>
    </row>
    <row r="55" spans="1:12" ht="15" customHeight="1">
      <c r="A55" s="470"/>
      <c r="B55" s="42"/>
      <c r="C55" s="42"/>
      <c r="D55" s="42"/>
      <c r="E55" s="42"/>
      <c r="F55" s="42"/>
      <c r="G55" s="470"/>
      <c r="H55" s="21">
        <v>423291</v>
      </c>
      <c r="I55" s="22" t="s">
        <v>42</v>
      </c>
      <c r="J55" s="23">
        <v>35000</v>
      </c>
      <c r="K55" s="23"/>
      <c r="L55" s="237">
        <f t="shared" si="0"/>
        <v>35000</v>
      </c>
    </row>
    <row r="56" spans="1:12" ht="126.75" customHeight="1">
      <c r="A56" s="470"/>
      <c r="B56" s="42"/>
      <c r="C56" s="42"/>
      <c r="D56" s="42"/>
      <c r="E56" s="42"/>
      <c r="F56" s="42"/>
      <c r="G56" s="470"/>
      <c r="H56" s="21">
        <v>423321</v>
      </c>
      <c r="I56" s="22" t="s">
        <v>61</v>
      </c>
      <c r="J56" s="23">
        <v>40000</v>
      </c>
      <c r="K56" s="23"/>
      <c r="L56" s="11">
        <f t="shared" si="0"/>
        <v>40000</v>
      </c>
    </row>
    <row r="57" spans="1:12" ht="63.75" customHeight="1">
      <c r="A57" s="470"/>
      <c r="B57" s="42"/>
      <c r="C57" s="42"/>
      <c r="D57" s="42"/>
      <c r="E57" s="42"/>
      <c r="F57" s="42"/>
      <c r="G57" s="470"/>
      <c r="H57" s="21">
        <v>423419</v>
      </c>
      <c r="I57" s="22" t="s">
        <v>62</v>
      </c>
      <c r="J57" s="23">
        <v>78350</v>
      </c>
      <c r="K57" s="23"/>
      <c r="L57" s="237">
        <f t="shared" si="0"/>
        <v>78350</v>
      </c>
    </row>
    <row r="58" spans="1:12" ht="36.75" customHeight="1">
      <c r="A58" s="470"/>
      <c r="B58" s="277"/>
      <c r="C58" s="277"/>
      <c r="D58" s="277"/>
      <c r="E58" s="277"/>
      <c r="F58" s="277"/>
      <c r="G58" s="470"/>
      <c r="H58" s="21">
        <v>423441</v>
      </c>
      <c r="I58" s="22" t="s">
        <v>194</v>
      </c>
      <c r="J58" s="23">
        <v>100000</v>
      </c>
      <c r="K58" s="23"/>
      <c r="L58" s="11">
        <f t="shared" si="0"/>
        <v>100000</v>
      </c>
    </row>
    <row r="59" spans="1:12" ht="33.75" customHeight="1">
      <c r="A59" s="470"/>
      <c r="B59" s="42"/>
      <c r="C59" s="42"/>
      <c r="D59" s="42"/>
      <c r="E59" s="42"/>
      <c r="F59" s="42"/>
      <c r="G59" s="470"/>
      <c r="H59" s="21">
        <v>423599</v>
      </c>
      <c r="I59" s="22" t="s">
        <v>199</v>
      </c>
      <c r="J59" s="244">
        <v>19900</v>
      </c>
      <c r="K59" s="23"/>
      <c r="L59" s="307">
        <f t="shared" si="0"/>
        <v>19900</v>
      </c>
    </row>
    <row r="60" spans="1:12" ht="33.75" customHeight="1">
      <c r="A60" s="470"/>
      <c r="B60" s="254"/>
      <c r="C60" s="254"/>
      <c r="D60" s="254"/>
      <c r="E60" s="254"/>
      <c r="F60" s="254"/>
      <c r="G60" s="470"/>
      <c r="H60" s="21">
        <v>423599</v>
      </c>
      <c r="I60" s="22" t="s">
        <v>181</v>
      </c>
      <c r="J60" s="244">
        <v>36100</v>
      </c>
      <c r="K60" s="23"/>
      <c r="L60" s="237">
        <f t="shared" si="0"/>
        <v>36100</v>
      </c>
    </row>
    <row r="61" spans="1:12" ht="32.25" customHeight="1">
      <c r="A61" s="470"/>
      <c r="B61" s="42"/>
      <c r="C61" s="42"/>
      <c r="D61" s="42"/>
      <c r="E61" s="42"/>
      <c r="F61" s="42"/>
      <c r="G61" s="470"/>
      <c r="H61" s="21">
        <v>423711</v>
      </c>
      <c r="I61" s="22" t="s">
        <v>63</v>
      </c>
      <c r="J61" s="23">
        <v>80000</v>
      </c>
      <c r="K61" s="23"/>
      <c r="L61" s="11">
        <f t="shared" si="0"/>
        <v>80000</v>
      </c>
    </row>
    <row r="62" spans="1:12" ht="48.75" customHeight="1">
      <c r="A62" s="470"/>
      <c r="B62" s="42"/>
      <c r="C62" s="42"/>
      <c r="D62" s="42"/>
      <c r="E62" s="42"/>
      <c r="F62" s="42"/>
      <c r="G62" s="470"/>
      <c r="H62" s="21">
        <v>423911</v>
      </c>
      <c r="I62" s="22" t="s">
        <v>64</v>
      </c>
      <c r="J62" s="23">
        <v>50000</v>
      </c>
      <c r="K62" s="23"/>
      <c r="L62" s="237">
        <f t="shared" si="0"/>
        <v>50000</v>
      </c>
    </row>
    <row r="63" spans="1:12" ht="63.75" customHeight="1" thickBot="1">
      <c r="A63" s="463"/>
      <c r="B63" s="42"/>
      <c r="C63" s="42"/>
      <c r="D63" s="42"/>
      <c r="E63" s="42"/>
      <c r="F63" s="42"/>
      <c r="G63" s="470"/>
      <c r="H63" s="21">
        <v>423911</v>
      </c>
      <c r="I63" s="22" t="s">
        <v>65</v>
      </c>
      <c r="J63" s="23">
        <v>160000</v>
      </c>
      <c r="K63" s="23"/>
      <c r="L63" s="8">
        <f t="shared" si="0"/>
        <v>160000</v>
      </c>
    </row>
    <row r="64" spans="1:12" ht="16.5" thickBot="1">
      <c r="A64" s="462">
        <v>9</v>
      </c>
      <c r="B64" s="36"/>
      <c r="C64" s="36"/>
      <c r="D64" s="36"/>
      <c r="E64" s="36"/>
      <c r="F64" s="36"/>
      <c r="G64" s="462">
        <v>220</v>
      </c>
      <c r="H64" s="13">
        <v>424</v>
      </c>
      <c r="I64" s="212" t="s">
        <v>25</v>
      </c>
      <c r="J64" s="15">
        <f>J65+J66</f>
        <v>150000</v>
      </c>
      <c r="K64" s="224">
        <f>K65+K66</f>
        <v>0</v>
      </c>
      <c r="L64" s="15">
        <f>L65+L66</f>
        <v>150000</v>
      </c>
    </row>
    <row r="65" spans="1:12" ht="15.75">
      <c r="A65" s="470"/>
      <c r="B65" s="240"/>
      <c r="C65" s="240"/>
      <c r="D65" s="240"/>
      <c r="E65" s="240"/>
      <c r="F65" s="240"/>
      <c r="G65" s="470"/>
      <c r="H65" s="17">
        <v>424221</v>
      </c>
      <c r="I65" s="10" t="s">
        <v>10</v>
      </c>
      <c r="J65" s="289">
        <v>100000</v>
      </c>
      <c r="K65" s="11"/>
      <c r="L65" s="289">
        <f t="shared" ref="L65" si="1">SUM(J65+K65)</f>
        <v>100000</v>
      </c>
    </row>
    <row r="66" spans="1:12" ht="32.25" thickBot="1">
      <c r="A66" s="463"/>
      <c r="B66" s="42"/>
      <c r="C66" s="42"/>
      <c r="D66" s="42"/>
      <c r="E66" s="42"/>
      <c r="F66" s="42"/>
      <c r="G66" s="463"/>
      <c r="H66" s="9">
        <v>424911</v>
      </c>
      <c r="I66" s="272" t="s">
        <v>66</v>
      </c>
      <c r="J66" s="271">
        <v>50000</v>
      </c>
      <c r="K66" s="271"/>
      <c r="L66" s="8">
        <f t="shared" si="0"/>
        <v>50000</v>
      </c>
    </row>
    <row r="67" spans="1:12" ht="16.5" thickBot="1">
      <c r="A67" s="460">
        <v>10</v>
      </c>
      <c r="B67" s="40"/>
      <c r="C67" s="40"/>
      <c r="D67" s="40"/>
      <c r="E67" s="40"/>
      <c r="F67" s="40"/>
      <c r="G67" s="460">
        <v>221</v>
      </c>
      <c r="H67" s="13">
        <v>425</v>
      </c>
      <c r="I67" s="14" t="s">
        <v>11</v>
      </c>
      <c r="J67" s="15">
        <f>SUM(J68:J73)</f>
        <v>888000</v>
      </c>
      <c r="K67" s="15">
        <f>SUM(K68:K73)</f>
        <v>0</v>
      </c>
      <c r="L67" s="15">
        <f>SUM(L68:L73)</f>
        <v>888000</v>
      </c>
    </row>
    <row r="68" spans="1:12" ht="15.75">
      <c r="A68" s="469"/>
      <c r="B68" s="43"/>
      <c r="C68" s="43"/>
      <c r="D68" s="43"/>
      <c r="E68" s="43"/>
      <c r="F68" s="43"/>
      <c r="G68" s="469"/>
      <c r="H68" s="28">
        <v>425113</v>
      </c>
      <c r="I68" s="29" t="s">
        <v>222</v>
      </c>
      <c r="J68" s="25">
        <v>140000</v>
      </c>
      <c r="K68" s="48"/>
      <c r="L68" s="59">
        <f t="shared" si="0"/>
        <v>140000</v>
      </c>
    </row>
    <row r="69" spans="1:12" ht="15.75">
      <c r="A69" s="469"/>
      <c r="B69" s="43"/>
      <c r="C69" s="43"/>
      <c r="D69" s="43"/>
      <c r="E69" s="43"/>
      <c r="F69" s="43"/>
      <c r="G69" s="469"/>
      <c r="H69" s="1">
        <v>425114</v>
      </c>
      <c r="I69" s="24" t="s">
        <v>168</v>
      </c>
      <c r="J69" s="305">
        <v>398000</v>
      </c>
      <c r="K69" s="309">
        <v>0</v>
      </c>
      <c r="L69" s="237">
        <f t="shared" si="0"/>
        <v>398000</v>
      </c>
    </row>
    <row r="70" spans="1:12" ht="48.75" customHeight="1">
      <c r="A70" s="469"/>
      <c r="B70" s="43"/>
      <c r="C70" s="43"/>
      <c r="D70" s="43"/>
      <c r="E70" s="43"/>
      <c r="F70" s="43"/>
      <c r="G70" s="469"/>
      <c r="H70" s="310">
        <v>425219</v>
      </c>
      <c r="I70" s="24" t="s">
        <v>67</v>
      </c>
      <c r="J70" s="305">
        <v>150000</v>
      </c>
      <c r="K70" s="309"/>
      <c r="L70" s="11">
        <f t="shared" si="0"/>
        <v>150000</v>
      </c>
    </row>
    <row r="71" spans="1:12" ht="51" customHeight="1">
      <c r="A71" s="469"/>
      <c r="B71" s="43"/>
      <c r="C71" s="43"/>
      <c r="D71" s="43"/>
      <c r="E71" s="43"/>
      <c r="F71" s="43"/>
      <c r="G71" s="469"/>
      <c r="H71" s="313">
        <v>425222</v>
      </c>
      <c r="I71" s="312" t="s">
        <v>68</v>
      </c>
      <c r="J71" s="305">
        <v>100000</v>
      </c>
      <c r="K71" s="311"/>
      <c r="L71" s="307">
        <f t="shared" si="0"/>
        <v>100000</v>
      </c>
    </row>
    <row r="72" spans="1:12" ht="67.5" customHeight="1">
      <c r="A72" s="469"/>
      <c r="B72" s="43"/>
      <c r="C72" s="43"/>
      <c r="D72" s="43"/>
      <c r="E72" s="43"/>
      <c r="F72" s="43"/>
      <c r="G72" s="469"/>
      <c r="H72" s="310">
        <v>425262</v>
      </c>
      <c r="I72" s="5" t="s">
        <v>195</v>
      </c>
      <c r="J72" s="305">
        <v>70000</v>
      </c>
      <c r="K72" s="309"/>
      <c r="L72" s="307">
        <f t="shared" si="0"/>
        <v>70000</v>
      </c>
    </row>
    <row r="73" spans="1:12" ht="48" customHeight="1" thickBot="1">
      <c r="A73" s="461"/>
      <c r="B73" s="41"/>
      <c r="C73" s="41"/>
      <c r="D73" s="41"/>
      <c r="E73" s="41"/>
      <c r="F73" s="41"/>
      <c r="G73" s="461"/>
      <c r="H73" s="3">
        <v>425281</v>
      </c>
      <c r="I73" s="290" t="s">
        <v>69</v>
      </c>
      <c r="J73" s="4">
        <v>30000</v>
      </c>
      <c r="K73" s="45"/>
      <c r="L73" s="271">
        <f t="shared" si="0"/>
        <v>30000</v>
      </c>
    </row>
    <row r="74" spans="1:12" ht="16.5" thickBot="1">
      <c r="A74" s="462">
        <v>11</v>
      </c>
      <c r="B74" s="62"/>
      <c r="C74" s="62"/>
      <c r="D74" s="62"/>
      <c r="E74" s="62"/>
      <c r="F74" s="62"/>
      <c r="G74" s="462">
        <v>222</v>
      </c>
      <c r="H74" s="71">
        <v>426</v>
      </c>
      <c r="I74" s="14" t="s">
        <v>12</v>
      </c>
      <c r="J74" s="15">
        <f>SUM(J75:J84)</f>
        <v>977000</v>
      </c>
      <c r="K74" s="15">
        <f>SUM(K75:K84)</f>
        <v>0</v>
      </c>
      <c r="L74" s="15">
        <f>SUM(L75:L84)</f>
        <v>977000</v>
      </c>
    </row>
    <row r="75" spans="1:12" ht="48" customHeight="1">
      <c r="A75" s="470"/>
      <c r="B75" s="44"/>
      <c r="C75" s="44"/>
      <c r="D75" s="44"/>
      <c r="E75" s="44"/>
      <c r="F75" s="44"/>
      <c r="G75" s="470"/>
      <c r="H75" s="72">
        <v>426111</v>
      </c>
      <c r="I75" s="18" t="s">
        <v>70</v>
      </c>
      <c r="J75" s="19">
        <v>115000</v>
      </c>
      <c r="K75" s="19"/>
      <c r="L75" s="289">
        <f t="shared" si="0"/>
        <v>115000</v>
      </c>
    </row>
    <row r="76" spans="1:12" ht="63" customHeight="1">
      <c r="A76" s="470"/>
      <c r="B76" s="44"/>
      <c r="C76" s="44"/>
      <c r="D76" s="44"/>
      <c r="E76" s="44"/>
      <c r="F76" s="44"/>
      <c r="G76" s="470"/>
      <c r="H76" s="73">
        <v>426131</v>
      </c>
      <c r="I76" s="22" t="s">
        <v>71</v>
      </c>
      <c r="J76" s="23">
        <v>25000</v>
      </c>
      <c r="K76" s="23">
        <v>0</v>
      </c>
      <c r="L76" s="237">
        <f t="shared" si="0"/>
        <v>25000</v>
      </c>
    </row>
    <row r="77" spans="1:12" ht="47.25">
      <c r="A77" s="470"/>
      <c r="B77" s="44"/>
      <c r="C77" s="44"/>
      <c r="D77" s="44"/>
      <c r="E77" s="44"/>
      <c r="F77" s="44"/>
      <c r="G77" s="470"/>
      <c r="H77" s="73">
        <v>426311</v>
      </c>
      <c r="I77" s="22" t="s">
        <v>72</v>
      </c>
      <c r="J77" s="23">
        <f>100000+10000</f>
        <v>110000</v>
      </c>
      <c r="K77" s="23"/>
      <c r="L77" s="11">
        <f t="shared" si="0"/>
        <v>110000</v>
      </c>
    </row>
    <row r="78" spans="1:12" ht="45.75" customHeight="1">
      <c r="A78" s="470"/>
      <c r="B78" s="44"/>
      <c r="C78" s="44"/>
      <c r="D78" s="44"/>
      <c r="E78" s="44"/>
      <c r="F78" s="44"/>
      <c r="G78" s="470"/>
      <c r="H78" s="73">
        <v>426411</v>
      </c>
      <c r="I78" s="22" t="s">
        <v>73</v>
      </c>
      <c r="J78" s="23">
        <v>182000</v>
      </c>
      <c r="K78" s="23"/>
      <c r="L78" s="307">
        <f t="shared" si="0"/>
        <v>182000</v>
      </c>
    </row>
    <row r="79" spans="1:12" ht="17.25" customHeight="1">
      <c r="A79" s="470"/>
      <c r="B79" s="44"/>
      <c r="C79" s="44"/>
      <c r="D79" s="44"/>
      <c r="E79" s="44"/>
      <c r="F79" s="44"/>
      <c r="G79" s="470"/>
      <c r="H79" s="73">
        <v>426413</v>
      </c>
      <c r="I79" s="22" t="s">
        <v>74</v>
      </c>
      <c r="J79" s="23">
        <v>30000</v>
      </c>
      <c r="K79" s="23"/>
      <c r="L79" s="307">
        <f t="shared" si="0"/>
        <v>30000</v>
      </c>
    </row>
    <row r="80" spans="1:12" ht="32.25" customHeight="1">
      <c r="A80" s="470"/>
      <c r="B80" s="44"/>
      <c r="C80" s="44"/>
      <c r="D80" s="44"/>
      <c r="E80" s="44"/>
      <c r="F80" s="44"/>
      <c r="G80" s="470"/>
      <c r="H80" s="301">
        <v>426491</v>
      </c>
      <c r="I80" s="302" t="s">
        <v>75</v>
      </c>
      <c r="J80" s="303">
        <v>30000</v>
      </c>
      <c r="K80" s="303"/>
      <c r="L80" s="237">
        <f t="shared" si="0"/>
        <v>30000</v>
      </c>
    </row>
    <row r="81" spans="1:12" ht="32.25" customHeight="1">
      <c r="A81" s="470"/>
      <c r="B81" s="184"/>
      <c r="C81" s="184"/>
      <c r="D81" s="184"/>
      <c r="E81" s="184"/>
      <c r="F81" s="184"/>
      <c r="G81" s="470"/>
      <c r="H81" s="301">
        <v>426621</v>
      </c>
      <c r="I81" s="302" t="s">
        <v>13</v>
      </c>
      <c r="J81" s="303">
        <v>90000</v>
      </c>
      <c r="K81" s="237"/>
      <c r="L81" s="237">
        <f>SUM(J81+K81)</f>
        <v>90000</v>
      </c>
    </row>
    <row r="82" spans="1:12" ht="17.25" customHeight="1">
      <c r="A82" s="470"/>
      <c r="B82" s="44"/>
      <c r="C82" s="44"/>
      <c r="D82" s="44"/>
      <c r="E82" s="44"/>
      <c r="F82" s="44"/>
      <c r="G82" s="470"/>
      <c r="H82" s="301">
        <v>426811</v>
      </c>
      <c r="I82" s="314" t="s">
        <v>76</v>
      </c>
      <c r="J82" s="315">
        <v>80000</v>
      </c>
      <c r="K82" s="237"/>
      <c r="L82" s="237">
        <f t="shared" si="0"/>
        <v>80000</v>
      </c>
    </row>
    <row r="83" spans="1:12" ht="31.5" customHeight="1">
      <c r="A83" s="470"/>
      <c r="B83" s="44"/>
      <c r="C83" s="44"/>
      <c r="D83" s="44"/>
      <c r="E83" s="44"/>
      <c r="F83" s="44"/>
      <c r="G83" s="470"/>
      <c r="H83" s="301">
        <v>426911</v>
      </c>
      <c r="I83" s="302" t="s">
        <v>77</v>
      </c>
      <c r="J83" s="237">
        <v>250000</v>
      </c>
      <c r="K83" s="315"/>
      <c r="L83" s="308">
        <f t="shared" si="0"/>
        <v>250000</v>
      </c>
    </row>
    <row r="84" spans="1:12" ht="30.75" customHeight="1" thickBot="1">
      <c r="A84" s="463"/>
      <c r="B84" s="44"/>
      <c r="C84" s="44"/>
      <c r="D84" s="44"/>
      <c r="E84" s="44"/>
      <c r="F84" s="44"/>
      <c r="G84" s="463"/>
      <c r="H84" s="200">
        <v>426913</v>
      </c>
      <c r="I84" s="317" t="s">
        <v>78</v>
      </c>
      <c r="J84" s="271">
        <v>65000</v>
      </c>
      <c r="K84" s="271"/>
      <c r="L84" s="271">
        <f t="shared" si="0"/>
        <v>65000</v>
      </c>
    </row>
    <row r="85" spans="1:12" ht="30.75" customHeight="1" thickBot="1">
      <c r="A85" s="462">
        <v>12</v>
      </c>
      <c r="B85" s="259"/>
      <c r="C85" s="259"/>
      <c r="D85" s="259"/>
      <c r="E85" s="259"/>
      <c r="F85" s="259"/>
      <c r="G85" s="462">
        <v>223</v>
      </c>
      <c r="H85" s="13">
        <v>444</v>
      </c>
      <c r="I85" s="320" t="s">
        <v>177</v>
      </c>
      <c r="J85" s="319">
        <f>+J86</f>
        <v>10000</v>
      </c>
      <c r="K85" s="319">
        <f>+K86</f>
        <v>0</v>
      </c>
      <c r="L85" s="318">
        <f>+L86</f>
        <v>10000</v>
      </c>
    </row>
    <row r="86" spans="1:12" ht="20.25" customHeight="1" thickBot="1">
      <c r="A86" s="463"/>
      <c r="B86" s="258"/>
      <c r="C86" s="258"/>
      <c r="D86" s="258"/>
      <c r="E86" s="258"/>
      <c r="F86" s="258"/>
      <c r="G86" s="463"/>
      <c r="H86" s="287">
        <v>444211</v>
      </c>
      <c r="I86" s="322" t="s">
        <v>176</v>
      </c>
      <c r="J86" s="267">
        <v>10000</v>
      </c>
      <c r="K86" s="267"/>
      <c r="L86" s="267">
        <f t="shared" ref="L86" si="2">SUM(J86+K86)</f>
        <v>10000</v>
      </c>
    </row>
    <row r="87" spans="1:12" ht="30.75" customHeight="1" thickBot="1">
      <c r="A87" s="462">
        <v>12</v>
      </c>
      <c r="B87" s="62"/>
      <c r="C87" s="62"/>
      <c r="D87" s="62"/>
      <c r="E87" s="62"/>
      <c r="F87" s="62"/>
      <c r="G87" s="462">
        <v>224</v>
      </c>
      <c r="H87" s="204">
        <v>465</v>
      </c>
      <c r="I87" s="321" t="s">
        <v>87</v>
      </c>
      <c r="J87" s="224">
        <f>+J88</f>
        <v>877225</v>
      </c>
      <c r="K87" s="319">
        <f>+K88</f>
        <v>0</v>
      </c>
      <c r="L87" s="318">
        <f>+L88</f>
        <v>877225</v>
      </c>
    </row>
    <row r="88" spans="1:12" ht="20.25" customHeight="1" thickBot="1">
      <c r="A88" s="463"/>
      <c r="B88" s="63"/>
      <c r="C88" s="63"/>
      <c r="D88" s="63"/>
      <c r="E88" s="63"/>
      <c r="F88" s="63"/>
      <c r="G88" s="463"/>
      <c r="H88" s="57">
        <v>465112</v>
      </c>
      <c r="I88" s="322" t="s">
        <v>88</v>
      </c>
      <c r="J88" s="267">
        <v>877225</v>
      </c>
      <c r="K88" s="267"/>
      <c r="L88" s="268">
        <f t="shared" si="0"/>
        <v>877225</v>
      </c>
    </row>
    <row r="89" spans="1:12" ht="16.5" thickBot="1">
      <c r="A89" s="462">
        <v>13</v>
      </c>
      <c r="B89" s="36"/>
      <c r="C89" s="36"/>
      <c r="D89" s="36"/>
      <c r="E89" s="36"/>
      <c r="F89" s="36"/>
      <c r="G89" s="462">
        <v>225</v>
      </c>
      <c r="H89" s="13">
        <v>482</v>
      </c>
      <c r="I89" s="50" t="s">
        <v>14</v>
      </c>
      <c r="J89" s="51">
        <f>SUM(J90:J93)</f>
        <v>40000</v>
      </c>
      <c r="K89" s="51">
        <f>SUM(K90:K93)</f>
        <v>15000</v>
      </c>
      <c r="L89" s="224">
        <f>SUM(L90:L93)</f>
        <v>55000</v>
      </c>
    </row>
    <row r="90" spans="1:12" ht="15.75">
      <c r="A90" s="470"/>
      <c r="B90" s="42"/>
      <c r="C90" s="42"/>
      <c r="D90" s="42"/>
      <c r="E90" s="42"/>
      <c r="F90" s="42"/>
      <c r="G90" s="470"/>
      <c r="H90" s="72">
        <v>482131</v>
      </c>
      <c r="I90" s="18" t="s">
        <v>36</v>
      </c>
      <c r="J90" s="19">
        <v>10000</v>
      </c>
      <c r="K90" s="25">
        <v>15000</v>
      </c>
      <c r="L90" s="289">
        <f t="shared" si="0"/>
        <v>25000</v>
      </c>
    </row>
    <row r="91" spans="1:12" ht="15.75">
      <c r="A91" s="470"/>
      <c r="B91" s="44"/>
      <c r="C91" s="44"/>
      <c r="D91" s="44"/>
      <c r="E91" s="44"/>
      <c r="F91" s="44"/>
      <c r="G91" s="470"/>
      <c r="H91" s="301">
        <v>482211</v>
      </c>
      <c r="I91" s="314" t="s">
        <v>79</v>
      </c>
      <c r="J91" s="303">
        <v>10000</v>
      </c>
      <c r="K91" s="305"/>
      <c r="L91" s="23">
        <f t="shared" si="0"/>
        <v>10000</v>
      </c>
    </row>
    <row r="92" spans="1:12" ht="15.75">
      <c r="A92" s="470"/>
      <c r="B92" s="44"/>
      <c r="C92" s="44"/>
      <c r="D92" s="44"/>
      <c r="E92" s="44"/>
      <c r="F92" s="44"/>
      <c r="G92" s="470"/>
      <c r="H92" s="301">
        <v>482241</v>
      </c>
      <c r="I92" s="314" t="s">
        <v>37</v>
      </c>
      <c r="J92" s="303">
        <v>4000</v>
      </c>
      <c r="K92" s="305"/>
      <c r="L92" s="237">
        <f t="shared" si="0"/>
        <v>4000</v>
      </c>
    </row>
    <row r="93" spans="1:12" ht="16.5" thickBot="1">
      <c r="A93" s="463"/>
      <c r="B93" s="44"/>
      <c r="C93" s="44"/>
      <c r="D93" s="44"/>
      <c r="E93" s="44"/>
      <c r="F93" s="44"/>
      <c r="G93" s="463"/>
      <c r="H93" s="210">
        <v>482251</v>
      </c>
      <c r="I93" s="272" t="s">
        <v>38</v>
      </c>
      <c r="J93" s="316">
        <v>16000</v>
      </c>
      <c r="K93" s="270"/>
      <c r="L93" s="271">
        <f t="shared" si="0"/>
        <v>16000</v>
      </c>
    </row>
    <row r="94" spans="1:12" ht="16.5" thickBot="1">
      <c r="A94" s="462">
        <v>14</v>
      </c>
      <c r="B94" s="36"/>
      <c r="C94" s="36"/>
      <c r="D94" s="36"/>
      <c r="E94" s="36"/>
      <c r="F94" s="36"/>
      <c r="G94" s="462">
        <v>226</v>
      </c>
      <c r="H94" s="49">
        <v>483</v>
      </c>
      <c r="I94" s="50" t="s">
        <v>15</v>
      </c>
      <c r="J94" s="224">
        <f>J95</f>
        <v>1000</v>
      </c>
      <c r="K94" s="224">
        <f>K95</f>
        <v>0</v>
      </c>
      <c r="L94" s="15">
        <f>SUM(J94+K94)</f>
        <v>1000</v>
      </c>
    </row>
    <row r="95" spans="1:12" ht="33.75" customHeight="1" thickBot="1">
      <c r="A95" s="463"/>
      <c r="B95" s="37"/>
      <c r="C95" s="37"/>
      <c r="D95" s="37"/>
      <c r="E95" s="37"/>
      <c r="F95" s="37"/>
      <c r="G95" s="463"/>
      <c r="H95" s="6">
        <v>483111</v>
      </c>
      <c r="I95" s="7" t="s">
        <v>80</v>
      </c>
      <c r="J95" s="8">
        <v>1000</v>
      </c>
      <c r="K95" s="8"/>
      <c r="L95" s="30">
        <f t="shared" si="0"/>
        <v>1000</v>
      </c>
    </row>
    <row r="96" spans="1:12" ht="16.5" thickBot="1">
      <c r="A96" s="462">
        <v>15</v>
      </c>
      <c r="B96" s="36"/>
      <c r="C96" s="36"/>
      <c r="D96" s="36"/>
      <c r="E96" s="36"/>
      <c r="F96" s="36"/>
      <c r="G96" s="462">
        <v>227</v>
      </c>
      <c r="H96" s="13">
        <v>512</v>
      </c>
      <c r="I96" s="14" t="s">
        <v>16</v>
      </c>
      <c r="J96" s="15">
        <f>SUM(J97:J98)</f>
        <v>100000</v>
      </c>
      <c r="K96" s="15">
        <f>SUM(K98:K98)</f>
        <v>0</v>
      </c>
      <c r="L96" s="15">
        <f>SUM(L97:L98)</f>
        <v>100000</v>
      </c>
    </row>
    <row r="97" spans="1:12" ht="15.75">
      <c r="A97" s="470"/>
      <c r="B97" s="277"/>
      <c r="C97" s="277"/>
      <c r="D97" s="277"/>
      <c r="E97" s="277"/>
      <c r="F97" s="277"/>
      <c r="G97" s="470"/>
      <c r="H97" s="57">
        <v>512211</v>
      </c>
      <c r="I97" s="58" t="s">
        <v>196</v>
      </c>
      <c r="J97" s="59">
        <v>50000</v>
      </c>
      <c r="K97" s="59"/>
      <c r="L97" s="289">
        <f>SUM(J97+K97)</f>
        <v>50000</v>
      </c>
    </row>
    <row r="98" spans="1:12" ht="16.5" customHeight="1" thickBot="1">
      <c r="A98" s="470"/>
      <c r="B98" s="42"/>
      <c r="C98" s="42"/>
      <c r="D98" s="42"/>
      <c r="E98" s="42"/>
      <c r="F98" s="42"/>
      <c r="G98" s="470"/>
      <c r="H98" s="210">
        <v>512221</v>
      </c>
      <c r="I98" s="272" t="s">
        <v>39</v>
      </c>
      <c r="J98" s="271">
        <v>50000</v>
      </c>
      <c r="K98" s="271"/>
      <c r="L98" s="323">
        <f t="shared" si="0"/>
        <v>50000</v>
      </c>
    </row>
    <row r="99" spans="1:12" ht="16.5" thickBot="1">
      <c r="A99" s="54"/>
      <c r="B99" s="64"/>
      <c r="C99" s="64"/>
      <c r="D99" s="64"/>
      <c r="E99" s="64"/>
      <c r="F99" s="64"/>
      <c r="G99" s="55"/>
      <c r="H99" s="55"/>
      <c r="I99" s="14" t="s">
        <v>18</v>
      </c>
      <c r="J99" s="15">
        <f>SUM(J15+J17+J21+J27+J29+J31+J49+J53+J64+J67+J74+J85+J87+J89+J94+J96)</f>
        <v>15698251</v>
      </c>
      <c r="K99" s="15">
        <f>SUM(K15+K17+K21+K27+K29+K31+K49+K53+K64+K67+K74+K87+K89+K94+K96)</f>
        <v>17000</v>
      </c>
      <c r="L99" s="15">
        <f>SUM(L15+L17+L21+L27+L29+L31+L49+L53+L64+L67+L74+L85+L87+L89+L94+L96)</f>
        <v>15715251</v>
      </c>
    </row>
    <row r="100" spans="1:12" ht="15.7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1:12" ht="15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17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1:12" ht="19.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2" ht="15.75" customHeight="1">
      <c r="A104" s="519" t="s">
        <v>258</v>
      </c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19"/>
    </row>
    <row r="105" spans="1:12" ht="113.25" customHeight="1" thickBot="1">
      <c r="A105" s="515"/>
      <c r="B105" s="515"/>
      <c r="C105" s="515"/>
      <c r="D105" s="515"/>
      <c r="E105" s="515"/>
      <c r="F105" s="515"/>
      <c r="G105" s="515"/>
      <c r="H105" s="515"/>
      <c r="I105" s="515"/>
      <c r="J105" s="515"/>
      <c r="K105" s="515"/>
      <c r="L105" s="515"/>
    </row>
    <row r="106" spans="1:12" ht="15" customHeight="1">
      <c r="A106" s="457" t="s">
        <v>20</v>
      </c>
      <c r="B106" s="464" t="s">
        <v>89</v>
      </c>
      <c r="C106" s="464" t="s">
        <v>90</v>
      </c>
      <c r="D106" s="472" t="s">
        <v>103</v>
      </c>
      <c r="E106" s="477" t="s">
        <v>104</v>
      </c>
      <c r="F106" s="477" t="s">
        <v>96</v>
      </c>
      <c r="G106" s="479" t="s">
        <v>91</v>
      </c>
      <c r="H106" s="479" t="s">
        <v>92</v>
      </c>
      <c r="I106" s="457" t="s">
        <v>0</v>
      </c>
      <c r="J106" s="457" t="s">
        <v>1</v>
      </c>
      <c r="K106" s="457" t="s">
        <v>21</v>
      </c>
      <c r="L106" s="457" t="s">
        <v>22</v>
      </c>
    </row>
    <row r="107" spans="1:12" ht="28.5" customHeight="1" thickBot="1">
      <c r="A107" s="459"/>
      <c r="B107" s="465"/>
      <c r="C107" s="465"/>
      <c r="D107" s="473"/>
      <c r="E107" s="478"/>
      <c r="F107" s="478"/>
      <c r="G107" s="480"/>
      <c r="H107" s="480"/>
      <c r="I107" s="459"/>
      <c r="J107" s="458"/>
      <c r="K107" s="458"/>
      <c r="L107" s="458"/>
    </row>
    <row r="108" spans="1:12" ht="45.75" customHeight="1" thickBot="1">
      <c r="A108" s="458"/>
      <c r="B108" s="471"/>
      <c r="C108" s="471"/>
      <c r="D108" s="474"/>
      <c r="E108" s="481"/>
      <c r="F108" s="481"/>
      <c r="G108" s="482"/>
      <c r="H108" s="482"/>
      <c r="I108" s="458"/>
      <c r="J108" s="33" t="s">
        <v>23</v>
      </c>
      <c r="K108" s="33" t="s">
        <v>24</v>
      </c>
      <c r="L108" s="33"/>
    </row>
    <row r="109" spans="1:12" ht="76.5" customHeight="1" thickBot="1">
      <c r="A109" s="35"/>
      <c r="B109" s="68" t="s">
        <v>94</v>
      </c>
      <c r="C109" s="68" t="s">
        <v>93</v>
      </c>
      <c r="D109" s="70" t="s">
        <v>98</v>
      </c>
      <c r="E109" s="70" t="s">
        <v>102</v>
      </c>
      <c r="F109" s="69" t="s">
        <v>97</v>
      </c>
      <c r="G109" s="75"/>
      <c r="H109" s="76"/>
      <c r="I109" s="74"/>
      <c r="J109" s="33"/>
      <c r="K109" s="33"/>
      <c r="L109" s="33"/>
    </row>
    <row r="110" spans="1:12" ht="18.75" customHeight="1" thickBot="1">
      <c r="A110" s="462">
        <v>1</v>
      </c>
      <c r="B110" s="36"/>
      <c r="C110" s="36"/>
      <c r="D110" s="36"/>
      <c r="E110" s="36"/>
      <c r="F110" s="36"/>
      <c r="G110" s="462">
        <v>229</v>
      </c>
      <c r="H110" s="13">
        <v>421</v>
      </c>
      <c r="I110" s="14" t="s">
        <v>5</v>
      </c>
      <c r="J110" s="15">
        <f>SUM(J111:J112)</f>
        <v>2475000</v>
      </c>
      <c r="K110" s="15">
        <f>SUM(K111:K111)</f>
        <v>0</v>
      </c>
      <c r="L110" s="15">
        <f>SUM(L111:L112)</f>
        <v>2475000</v>
      </c>
    </row>
    <row r="111" spans="1:12" ht="15.75">
      <c r="A111" s="470"/>
      <c r="B111" s="277"/>
      <c r="C111" s="277"/>
      <c r="D111" s="277"/>
      <c r="E111" s="277"/>
      <c r="F111" s="277"/>
      <c r="G111" s="470"/>
      <c r="H111" s="57">
        <v>421422</v>
      </c>
      <c r="I111" s="58" t="s">
        <v>198</v>
      </c>
      <c r="J111" s="289">
        <v>25000</v>
      </c>
      <c r="K111" s="60"/>
      <c r="L111" s="59">
        <f>SUM(J111+K111)</f>
        <v>25000</v>
      </c>
    </row>
    <row r="112" spans="1:12" ht="16.5" thickBot="1">
      <c r="A112" s="278"/>
      <c r="B112" s="278"/>
      <c r="C112" s="279"/>
      <c r="D112" s="278"/>
      <c r="E112" s="277"/>
      <c r="F112" s="278"/>
      <c r="G112" s="278"/>
      <c r="H112" s="210">
        <v>421626</v>
      </c>
      <c r="I112" s="272" t="s">
        <v>156</v>
      </c>
      <c r="J112" s="11">
        <v>2450000</v>
      </c>
      <c r="K112" s="270"/>
      <c r="L112" s="271">
        <f>SUM(J112+K112)</f>
        <v>2450000</v>
      </c>
    </row>
    <row r="113" spans="1:12" ht="16.5" thickBot="1">
      <c r="A113" s="280"/>
      <c r="B113" s="280"/>
      <c r="C113" s="281"/>
      <c r="D113" s="280"/>
      <c r="E113" s="361"/>
      <c r="F113" s="280"/>
      <c r="G113" s="280">
        <v>230</v>
      </c>
      <c r="H113" s="49">
        <v>422</v>
      </c>
      <c r="I113" s="50" t="s">
        <v>238</v>
      </c>
      <c r="J113" s="224">
        <f>SUM(J114:J117)</f>
        <v>35000</v>
      </c>
      <c r="K113" s="51"/>
      <c r="L113" s="51">
        <f>SUM(L114:L117)</f>
        <v>35000</v>
      </c>
    </row>
    <row r="114" spans="1:12" ht="31.5">
      <c r="A114" s="280"/>
      <c r="B114" s="280"/>
      <c r="C114" s="281"/>
      <c r="D114" s="280"/>
      <c r="E114" s="280"/>
      <c r="F114" s="280"/>
      <c r="G114" s="280"/>
      <c r="H114" s="17">
        <v>422111</v>
      </c>
      <c r="I114" s="10" t="s">
        <v>239</v>
      </c>
      <c r="J114" s="11">
        <v>10000</v>
      </c>
      <c r="K114" s="11"/>
      <c r="L114" s="11">
        <f>J114+K114</f>
        <v>10000</v>
      </c>
    </row>
    <row r="115" spans="1:12" ht="31.5">
      <c r="A115" s="280"/>
      <c r="B115" s="280"/>
      <c r="C115" s="281"/>
      <c r="D115" s="280"/>
      <c r="E115" s="280"/>
      <c r="F115" s="280"/>
      <c r="G115" s="280"/>
      <c r="H115" s="179">
        <v>422121</v>
      </c>
      <c r="I115" s="314" t="s">
        <v>240</v>
      </c>
      <c r="J115" s="237">
        <v>10000</v>
      </c>
      <c r="K115" s="237"/>
      <c r="L115" s="237">
        <f>J115+K115</f>
        <v>10000</v>
      </c>
    </row>
    <row r="116" spans="1:12" ht="31.5">
      <c r="A116" s="280"/>
      <c r="B116" s="280"/>
      <c r="C116" s="281"/>
      <c r="D116" s="280"/>
      <c r="E116" s="280"/>
      <c r="F116" s="280"/>
      <c r="G116" s="280"/>
      <c r="H116" s="21">
        <v>422199</v>
      </c>
      <c r="I116" s="317" t="s">
        <v>241</v>
      </c>
      <c r="J116" s="237">
        <v>5000</v>
      </c>
      <c r="K116" s="237"/>
      <c r="L116" s="237">
        <f>J116+K116</f>
        <v>5000</v>
      </c>
    </row>
    <row r="117" spans="1:12" ht="32.25" thickBot="1">
      <c r="A117" s="280"/>
      <c r="B117" s="280"/>
      <c r="C117" s="281"/>
      <c r="D117" s="280"/>
      <c r="E117" s="280"/>
      <c r="F117" s="280"/>
      <c r="G117" s="280"/>
      <c r="H117" s="178">
        <v>422211</v>
      </c>
      <c r="I117" s="272" t="s">
        <v>242</v>
      </c>
      <c r="J117" s="11">
        <v>10000</v>
      </c>
      <c r="K117" s="8"/>
      <c r="L117" s="8">
        <f>J117+K117</f>
        <v>10000</v>
      </c>
    </row>
    <row r="118" spans="1:12" ht="16.5" thickBot="1">
      <c r="A118" s="462">
        <v>2</v>
      </c>
      <c r="B118" s="36"/>
      <c r="C118" s="36"/>
      <c r="D118" s="36"/>
      <c r="E118" s="36"/>
      <c r="F118" s="36"/>
      <c r="G118" s="462">
        <v>231</v>
      </c>
      <c r="H118" s="13">
        <v>423</v>
      </c>
      <c r="I118" s="14" t="s">
        <v>7</v>
      </c>
      <c r="J118" s="15">
        <f>SUM(J119:J142)</f>
        <v>4252000</v>
      </c>
      <c r="K118" s="15">
        <f>SUM(K119:K142)</f>
        <v>0</v>
      </c>
      <c r="L118" s="15">
        <f>SUM(L119:L142)</f>
        <v>4252000</v>
      </c>
    </row>
    <row r="119" spans="1:12" ht="15.75">
      <c r="A119" s="470"/>
      <c r="B119" s="42"/>
      <c r="C119" s="42"/>
      <c r="D119" s="42"/>
      <c r="E119" s="42"/>
      <c r="F119" s="42"/>
      <c r="G119" s="470"/>
      <c r="H119" s="324">
        <v>423321</v>
      </c>
      <c r="I119" s="366" t="s">
        <v>248</v>
      </c>
      <c r="J119" s="23">
        <v>50000</v>
      </c>
      <c r="K119" s="23"/>
      <c r="L119" s="289">
        <f t="shared" ref="L119:L170" si="3">SUM(J119+K119)</f>
        <v>50000</v>
      </c>
    </row>
    <row r="120" spans="1:12" ht="15.75">
      <c r="A120" s="470"/>
      <c r="B120" s="277"/>
      <c r="C120" s="277"/>
      <c r="D120" s="277"/>
      <c r="E120" s="277"/>
      <c r="F120" s="277"/>
      <c r="G120" s="470"/>
      <c r="H120" s="324">
        <v>423321</v>
      </c>
      <c r="I120" s="325" t="s">
        <v>200</v>
      </c>
      <c r="J120" s="23">
        <v>30000</v>
      </c>
      <c r="K120" s="23"/>
      <c r="L120" s="237">
        <f>J120+K120</f>
        <v>30000</v>
      </c>
    </row>
    <row r="121" spans="1:12" ht="38.25" customHeight="1">
      <c r="A121" s="470"/>
      <c r="B121" s="42"/>
      <c r="C121" s="42"/>
      <c r="D121" s="42"/>
      <c r="E121" s="42"/>
      <c r="F121" s="42"/>
      <c r="G121" s="470"/>
      <c r="H121" s="21">
        <v>423419</v>
      </c>
      <c r="I121" s="22" t="s">
        <v>249</v>
      </c>
      <c r="J121" s="23">
        <v>150000</v>
      </c>
      <c r="K121" s="23"/>
      <c r="L121" s="237">
        <f t="shared" si="3"/>
        <v>150000</v>
      </c>
    </row>
    <row r="122" spans="1:12" ht="63">
      <c r="A122" s="470"/>
      <c r="B122" s="42"/>
      <c r="C122" s="42"/>
      <c r="D122" s="42"/>
      <c r="E122" s="42"/>
      <c r="F122" s="42"/>
      <c r="G122" s="470"/>
      <c r="H122" s="21">
        <v>423599</v>
      </c>
      <c r="I122" s="22" t="s">
        <v>201</v>
      </c>
      <c r="J122" s="23">
        <v>200000</v>
      </c>
      <c r="K122" s="23"/>
      <c r="L122" s="237">
        <f t="shared" si="3"/>
        <v>200000</v>
      </c>
    </row>
    <row r="123" spans="1:12" ht="78.75">
      <c r="A123" s="470"/>
      <c r="B123" s="42"/>
      <c r="C123" s="42"/>
      <c r="D123" s="42"/>
      <c r="E123" s="42"/>
      <c r="F123" s="42"/>
      <c r="G123" s="470"/>
      <c r="H123" s="21">
        <v>423599</v>
      </c>
      <c r="I123" s="22" t="s">
        <v>202</v>
      </c>
      <c r="J123" s="23">
        <v>216000</v>
      </c>
      <c r="K123" s="23"/>
      <c r="L123" s="11">
        <f t="shared" si="3"/>
        <v>216000</v>
      </c>
    </row>
    <row r="124" spans="1:12" ht="15.75">
      <c r="A124" s="470"/>
      <c r="B124" s="277"/>
      <c r="C124" s="277"/>
      <c r="D124" s="277"/>
      <c r="E124" s="277"/>
      <c r="F124" s="277"/>
      <c r="G124" s="470"/>
      <c r="H124" s="21">
        <v>423599</v>
      </c>
      <c r="I124" s="22" t="s">
        <v>203</v>
      </c>
      <c r="J124" s="23">
        <v>50000</v>
      </c>
      <c r="K124" s="23"/>
      <c r="L124" s="307">
        <f t="shared" si="3"/>
        <v>50000</v>
      </c>
    </row>
    <row r="125" spans="1:12" ht="31.5">
      <c r="A125" s="470"/>
      <c r="B125" s="277"/>
      <c r="C125" s="277"/>
      <c r="D125" s="277"/>
      <c r="E125" s="277"/>
      <c r="F125" s="277"/>
      <c r="G125" s="470"/>
      <c r="H125" s="21">
        <v>423599</v>
      </c>
      <c r="I125" s="22" t="s">
        <v>204</v>
      </c>
      <c r="J125" s="23">
        <v>21000</v>
      </c>
      <c r="K125" s="23"/>
      <c r="L125" s="237">
        <f t="shared" si="3"/>
        <v>21000</v>
      </c>
    </row>
    <row r="126" spans="1:12" ht="47.25">
      <c r="A126" s="470"/>
      <c r="B126" s="277"/>
      <c r="C126" s="277"/>
      <c r="D126" s="277"/>
      <c r="E126" s="277"/>
      <c r="F126" s="277"/>
      <c r="G126" s="470"/>
      <c r="H126" s="21">
        <v>423599</v>
      </c>
      <c r="I126" s="209" t="s">
        <v>81</v>
      </c>
      <c r="J126" s="23">
        <v>90000</v>
      </c>
      <c r="K126" s="23"/>
      <c r="L126" s="237">
        <f t="shared" si="3"/>
        <v>90000</v>
      </c>
    </row>
    <row r="127" spans="1:12" ht="31.5">
      <c r="A127" s="470"/>
      <c r="B127" s="277"/>
      <c r="C127" s="277"/>
      <c r="D127" s="277"/>
      <c r="E127" s="277"/>
      <c r="F127" s="277"/>
      <c r="G127" s="470"/>
      <c r="H127" s="21">
        <v>423599</v>
      </c>
      <c r="I127" s="56" t="s">
        <v>83</v>
      </c>
      <c r="J127" s="237">
        <v>90000</v>
      </c>
      <c r="K127" s="23"/>
      <c r="L127" s="237">
        <f t="shared" si="3"/>
        <v>90000</v>
      </c>
    </row>
    <row r="128" spans="1:12" ht="31.5">
      <c r="A128" s="470"/>
      <c r="B128" s="277"/>
      <c r="C128" s="277"/>
      <c r="D128" s="277"/>
      <c r="E128" s="277"/>
      <c r="F128" s="277"/>
      <c r="G128" s="470"/>
      <c r="H128" s="21">
        <v>423599</v>
      </c>
      <c r="I128" s="314" t="s">
        <v>84</v>
      </c>
      <c r="J128" s="23">
        <v>60000</v>
      </c>
      <c r="K128" s="23"/>
      <c r="L128" s="11">
        <f t="shared" si="3"/>
        <v>60000</v>
      </c>
    </row>
    <row r="129" spans="1:12" ht="15.75">
      <c r="A129" s="470"/>
      <c r="B129" s="277"/>
      <c r="C129" s="277"/>
      <c r="D129" s="277"/>
      <c r="E129" s="277"/>
      <c r="F129" s="277"/>
      <c r="G129" s="470"/>
      <c r="H129" s="21">
        <v>423599</v>
      </c>
      <c r="I129" s="22" t="s">
        <v>85</v>
      </c>
      <c r="J129" s="23">
        <v>323000</v>
      </c>
      <c r="K129" s="23"/>
      <c r="L129" s="237">
        <f t="shared" si="3"/>
        <v>323000</v>
      </c>
    </row>
    <row r="130" spans="1:12" ht="15.75">
      <c r="A130" s="470"/>
      <c r="B130" s="277"/>
      <c r="C130" s="277"/>
      <c r="D130" s="277"/>
      <c r="E130" s="277"/>
      <c r="F130" s="277"/>
      <c r="G130" s="470"/>
      <c r="H130" s="21">
        <v>423599</v>
      </c>
      <c r="I130" s="22" t="s">
        <v>205</v>
      </c>
      <c r="J130" s="23">
        <v>150000</v>
      </c>
      <c r="K130" s="23"/>
      <c r="L130" s="11">
        <f t="shared" si="3"/>
        <v>150000</v>
      </c>
    </row>
    <row r="131" spans="1:12" ht="31.5">
      <c r="A131" s="470"/>
      <c r="B131" s="277"/>
      <c r="C131" s="277"/>
      <c r="D131" s="277"/>
      <c r="E131" s="277"/>
      <c r="F131" s="277"/>
      <c r="G131" s="470"/>
      <c r="H131" s="21">
        <v>423599</v>
      </c>
      <c r="I131" s="22" t="s">
        <v>170</v>
      </c>
      <c r="J131" s="23">
        <v>100000</v>
      </c>
      <c r="K131" s="23"/>
      <c r="L131" s="307">
        <f t="shared" si="3"/>
        <v>100000</v>
      </c>
    </row>
    <row r="132" spans="1:12" ht="31.5">
      <c r="A132" s="470"/>
      <c r="B132" s="277"/>
      <c r="C132" s="277"/>
      <c r="D132" s="277"/>
      <c r="E132" s="277"/>
      <c r="F132" s="277"/>
      <c r="G132" s="470"/>
      <c r="H132" s="21">
        <v>423621</v>
      </c>
      <c r="I132" s="22" t="s">
        <v>206</v>
      </c>
      <c r="J132" s="23">
        <v>7000</v>
      </c>
      <c r="K132" s="23"/>
      <c r="L132" s="307">
        <f t="shared" si="3"/>
        <v>7000</v>
      </c>
    </row>
    <row r="133" spans="1:12" ht="31.5">
      <c r="A133" s="470"/>
      <c r="B133" s="277"/>
      <c r="C133" s="277"/>
      <c r="D133" s="277"/>
      <c r="E133" s="277"/>
      <c r="F133" s="277"/>
      <c r="G133" s="470"/>
      <c r="H133" s="21">
        <v>423621</v>
      </c>
      <c r="I133" s="22" t="s">
        <v>207</v>
      </c>
      <c r="J133" s="23">
        <v>355000</v>
      </c>
      <c r="K133" s="23"/>
      <c r="L133" s="307">
        <f t="shared" si="3"/>
        <v>355000</v>
      </c>
    </row>
    <row r="134" spans="1:12" ht="15.75">
      <c r="A134" s="470"/>
      <c r="B134" s="277"/>
      <c r="C134" s="277"/>
      <c r="D134" s="277"/>
      <c r="E134" s="277"/>
      <c r="F134" s="277"/>
      <c r="G134" s="470"/>
      <c r="H134" s="21">
        <v>423621</v>
      </c>
      <c r="I134" s="22" t="s">
        <v>8</v>
      </c>
      <c r="J134" s="23">
        <v>100000</v>
      </c>
      <c r="K134" s="23"/>
      <c r="L134" s="307">
        <f t="shared" si="3"/>
        <v>100000</v>
      </c>
    </row>
    <row r="135" spans="1:12" ht="15.75">
      <c r="A135" s="470"/>
      <c r="B135" s="277"/>
      <c r="C135" s="277"/>
      <c r="D135" s="277"/>
      <c r="E135" s="277"/>
      <c r="F135" s="277"/>
      <c r="G135" s="470"/>
      <c r="H135" s="21">
        <v>423712</v>
      </c>
      <c r="I135" s="22" t="s">
        <v>208</v>
      </c>
      <c r="J135" s="23">
        <v>10000</v>
      </c>
      <c r="K135" s="23"/>
      <c r="L135" s="307">
        <f t="shared" si="3"/>
        <v>10000</v>
      </c>
    </row>
    <row r="136" spans="1:12" ht="15.75">
      <c r="A136" s="470"/>
      <c r="B136" s="277"/>
      <c r="C136" s="277"/>
      <c r="D136" s="277"/>
      <c r="E136" s="277"/>
      <c r="F136" s="277"/>
      <c r="G136" s="470"/>
      <c r="H136" s="21">
        <v>423712</v>
      </c>
      <c r="I136" s="22" t="s">
        <v>209</v>
      </c>
      <c r="J136" s="23">
        <v>50000</v>
      </c>
      <c r="K136" s="23"/>
      <c r="L136" s="237">
        <f t="shared" si="3"/>
        <v>50000</v>
      </c>
    </row>
    <row r="137" spans="1:12" ht="31.5">
      <c r="A137" s="470"/>
      <c r="B137" s="277"/>
      <c r="C137" s="277"/>
      <c r="D137" s="277"/>
      <c r="E137" s="277"/>
      <c r="F137" s="277"/>
      <c r="G137" s="470"/>
      <c r="H137" s="21">
        <v>423712</v>
      </c>
      <c r="I137" s="22" t="s">
        <v>210</v>
      </c>
      <c r="J137" s="23">
        <v>100000</v>
      </c>
      <c r="K137" s="23"/>
      <c r="L137" s="11">
        <f t="shared" si="3"/>
        <v>100000</v>
      </c>
    </row>
    <row r="138" spans="1:12" ht="31.5">
      <c r="A138" s="470"/>
      <c r="B138" s="277"/>
      <c r="C138" s="277"/>
      <c r="D138" s="277"/>
      <c r="E138" s="277"/>
      <c r="F138" s="277"/>
      <c r="G138" s="470"/>
      <c r="H138" s="21">
        <v>423911</v>
      </c>
      <c r="I138" s="22" t="s">
        <v>211</v>
      </c>
      <c r="J138" s="23">
        <v>500000</v>
      </c>
      <c r="K138" s="23"/>
      <c r="L138" s="237">
        <f t="shared" si="3"/>
        <v>500000</v>
      </c>
    </row>
    <row r="139" spans="1:12" ht="31.5">
      <c r="A139" s="470"/>
      <c r="B139" s="277"/>
      <c r="C139" s="277"/>
      <c r="D139" s="277"/>
      <c r="E139" s="277"/>
      <c r="F139" s="277"/>
      <c r="G139" s="470"/>
      <c r="H139" s="21">
        <v>423911</v>
      </c>
      <c r="I139" s="22" t="s">
        <v>212</v>
      </c>
      <c r="J139" s="23">
        <v>300000</v>
      </c>
      <c r="K139" s="23"/>
      <c r="L139" s="237">
        <f t="shared" si="3"/>
        <v>300000</v>
      </c>
    </row>
    <row r="140" spans="1:12" ht="31.5">
      <c r="A140" s="470"/>
      <c r="B140" s="277"/>
      <c r="C140" s="277"/>
      <c r="D140" s="277"/>
      <c r="E140" s="277"/>
      <c r="F140" s="277"/>
      <c r="G140" s="470"/>
      <c r="H140" s="21">
        <v>423911</v>
      </c>
      <c r="I140" s="22" t="s">
        <v>213</v>
      </c>
      <c r="J140" s="23">
        <v>600000</v>
      </c>
      <c r="K140" s="23"/>
      <c r="L140" s="237">
        <f t="shared" si="3"/>
        <v>600000</v>
      </c>
    </row>
    <row r="141" spans="1:12" ht="31.5">
      <c r="A141" s="470"/>
      <c r="B141" s="277"/>
      <c r="C141" s="277"/>
      <c r="D141" s="277"/>
      <c r="E141" s="277"/>
      <c r="F141" s="277"/>
      <c r="G141" s="470"/>
      <c r="H141" s="21">
        <v>423911</v>
      </c>
      <c r="I141" s="22" t="s">
        <v>214</v>
      </c>
      <c r="J141" s="23">
        <v>500000</v>
      </c>
      <c r="K141" s="23"/>
      <c r="L141" s="11">
        <f t="shared" si="3"/>
        <v>500000</v>
      </c>
    </row>
    <row r="142" spans="1:12" ht="32.25" thickBot="1">
      <c r="A142" s="463"/>
      <c r="B142" s="37"/>
      <c r="C142" s="37"/>
      <c r="D142" s="37"/>
      <c r="E142" s="37"/>
      <c r="F142" s="37"/>
      <c r="G142" s="463"/>
      <c r="H142" s="210">
        <v>423911</v>
      </c>
      <c r="I142" s="272" t="s">
        <v>215</v>
      </c>
      <c r="J142" s="23">
        <v>200000</v>
      </c>
      <c r="K142" s="23"/>
      <c r="L142" s="271">
        <f t="shared" si="3"/>
        <v>200000</v>
      </c>
    </row>
    <row r="143" spans="1:12" ht="16.5" thickBot="1">
      <c r="A143" s="462">
        <v>3</v>
      </c>
      <c r="B143" s="36"/>
      <c r="C143" s="36"/>
      <c r="D143" s="36"/>
      <c r="E143" s="36"/>
      <c r="F143" s="36"/>
      <c r="G143" s="462">
        <v>232</v>
      </c>
      <c r="H143" s="328">
        <v>424</v>
      </c>
      <c r="I143" s="329" t="s">
        <v>25</v>
      </c>
      <c r="J143" s="15">
        <f>SUM(J144:J150)</f>
        <v>5210000</v>
      </c>
      <c r="K143" s="15">
        <f>SUM(K144:K144)</f>
        <v>0</v>
      </c>
      <c r="L143" s="15">
        <f>SUM(L144:L150)</f>
        <v>5210000</v>
      </c>
    </row>
    <row r="144" spans="1:12" ht="31.5">
      <c r="A144" s="470"/>
      <c r="B144" s="42"/>
      <c r="C144" s="42"/>
      <c r="D144" s="42"/>
      <c r="E144" s="42"/>
      <c r="F144" s="42"/>
      <c r="G144" s="470"/>
      <c r="H144" s="17">
        <v>424221</v>
      </c>
      <c r="I144" s="330" t="s">
        <v>216</v>
      </c>
      <c r="J144" s="23">
        <v>50000</v>
      </c>
      <c r="K144" s="23"/>
      <c r="L144" s="59">
        <f t="shared" si="3"/>
        <v>50000</v>
      </c>
    </row>
    <row r="145" spans="1:12" ht="31.5">
      <c r="A145" s="277"/>
      <c r="B145" s="277"/>
      <c r="C145" s="277"/>
      <c r="D145" s="277"/>
      <c r="E145" s="277"/>
      <c r="F145" s="277"/>
      <c r="G145" s="277"/>
      <c r="H145" s="21">
        <v>424221</v>
      </c>
      <c r="I145" s="56" t="s">
        <v>217</v>
      </c>
      <c r="J145" s="237">
        <v>150000</v>
      </c>
      <c r="K145" s="23"/>
      <c r="L145" s="307">
        <f t="shared" si="3"/>
        <v>150000</v>
      </c>
    </row>
    <row r="146" spans="1:12" ht="31.5">
      <c r="A146" s="277"/>
      <c r="B146" s="277"/>
      <c r="C146" s="277"/>
      <c r="D146" s="277"/>
      <c r="E146" s="277"/>
      <c r="F146" s="277"/>
      <c r="G146" s="277"/>
      <c r="H146" s="21">
        <v>424221</v>
      </c>
      <c r="I146" s="56" t="s">
        <v>218</v>
      </c>
      <c r="J146" s="237">
        <v>150000</v>
      </c>
      <c r="K146" s="23"/>
      <c r="L146" s="237">
        <f t="shared" si="3"/>
        <v>150000</v>
      </c>
    </row>
    <row r="147" spans="1:12" ht="31.5">
      <c r="A147" s="277"/>
      <c r="B147" s="277"/>
      <c r="C147" s="277"/>
      <c r="D147" s="277"/>
      <c r="E147" s="277"/>
      <c r="F147" s="277"/>
      <c r="G147" s="277"/>
      <c r="H147" s="21">
        <v>424221</v>
      </c>
      <c r="I147" s="56" t="s">
        <v>219</v>
      </c>
      <c r="J147" s="237">
        <v>150000</v>
      </c>
      <c r="K147" s="23"/>
      <c r="L147" s="237">
        <f t="shared" si="3"/>
        <v>150000</v>
      </c>
    </row>
    <row r="148" spans="1:12" ht="15.75">
      <c r="A148" s="277"/>
      <c r="B148" s="277"/>
      <c r="C148" s="277"/>
      <c r="D148" s="277"/>
      <c r="E148" s="277"/>
      <c r="F148" s="277"/>
      <c r="G148" s="277"/>
      <c r="H148" s="21">
        <v>424221</v>
      </c>
      <c r="I148" s="211" t="s">
        <v>220</v>
      </c>
      <c r="J148" s="237">
        <v>390000</v>
      </c>
      <c r="K148" s="23"/>
      <c r="L148" s="308">
        <f t="shared" si="3"/>
        <v>390000</v>
      </c>
    </row>
    <row r="149" spans="1:12" ht="15.75">
      <c r="A149" s="277"/>
      <c r="B149" s="277"/>
      <c r="C149" s="277"/>
      <c r="D149" s="277"/>
      <c r="E149" s="277"/>
      <c r="F149" s="277"/>
      <c r="G149" s="277"/>
      <c r="H149" s="21">
        <v>424221</v>
      </c>
      <c r="I149" s="211" t="s">
        <v>221</v>
      </c>
      <c r="J149" s="237">
        <v>1320000</v>
      </c>
      <c r="K149" s="23"/>
      <c r="L149" s="237">
        <f t="shared" si="3"/>
        <v>1320000</v>
      </c>
    </row>
    <row r="150" spans="1:12" ht="16.5" thickBot="1">
      <c r="A150" s="218"/>
      <c r="B150" s="218"/>
      <c r="C150" s="218"/>
      <c r="D150" s="218"/>
      <c r="E150" s="218"/>
      <c r="F150" s="218"/>
      <c r="G150" s="218"/>
      <c r="H150" s="200">
        <v>424221</v>
      </c>
      <c r="I150" s="101" t="s">
        <v>244</v>
      </c>
      <c r="J150" s="102">
        <v>3000000</v>
      </c>
      <c r="K150" s="102"/>
      <c r="L150" s="11">
        <f t="shared" si="3"/>
        <v>3000000</v>
      </c>
    </row>
    <row r="151" spans="1:12" ht="16.5" thickBot="1">
      <c r="A151" s="462">
        <v>4</v>
      </c>
      <c r="B151" s="36"/>
      <c r="C151" s="36"/>
      <c r="D151" s="36"/>
      <c r="E151" s="36"/>
      <c r="F151" s="36"/>
      <c r="G151" s="462">
        <v>233</v>
      </c>
      <c r="H151" s="13">
        <v>426</v>
      </c>
      <c r="I151" s="212" t="s">
        <v>12</v>
      </c>
      <c r="J151" s="226">
        <f>SUM(J152:J170)</f>
        <v>1448700</v>
      </c>
      <c r="K151" s="226">
        <f>+K170</f>
        <v>0</v>
      </c>
      <c r="L151" s="224">
        <f>SUM(L152:L170)</f>
        <v>1448700</v>
      </c>
    </row>
    <row r="152" spans="1:12" ht="31.5">
      <c r="A152" s="470"/>
      <c r="B152" s="277"/>
      <c r="C152" s="277"/>
      <c r="D152" s="277"/>
      <c r="E152" s="277"/>
      <c r="F152" s="277"/>
      <c r="G152" s="470"/>
      <c r="H152" s="208">
        <v>426411</v>
      </c>
      <c r="I152" s="330" t="s">
        <v>82</v>
      </c>
      <c r="J152" s="289">
        <v>200000</v>
      </c>
      <c r="K152" s="289"/>
      <c r="L152" s="11">
        <f t="shared" ref="L152:L169" si="4">J152+K152</f>
        <v>200000</v>
      </c>
    </row>
    <row r="153" spans="1:12" ht="31.5">
      <c r="A153" s="470"/>
      <c r="B153" s="277"/>
      <c r="C153" s="277"/>
      <c r="D153" s="277"/>
      <c r="E153" s="277"/>
      <c r="F153" s="277"/>
      <c r="G153" s="470"/>
      <c r="H153" s="21">
        <v>426411</v>
      </c>
      <c r="I153" s="326" t="s">
        <v>223</v>
      </c>
      <c r="J153" s="23">
        <v>31300</v>
      </c>
      <c r="K153" s="23"/>
      <c r="L153" s="307">
        <f t="shared" si="4"/>
        <v>31300</v>
      </c>
    </row>
    <row r="154" spans="1:12" ht="31.5">
      <c r="A154" s="470"/>
      <c r="B154" s="277"/>
      <c r="C154" s="277"/>
      <c r="D154" s="277"/>
      <c r="E154" s="277"/>
      <c r="F154" s="277"/>
      <c r="G154" s="470"/>
      <c r="H154" s="21">
        <v>426411</v>
      </c>
      <c r="I154" s="314" t="s">
        <v>169</v>
      </c>
      <c r="J154" s="23">
        <v>70000</v>
      </c>
      <c r="K154" s="23"/>
      <c r="L154" s="237">
        <f t="shared" si="4"/>
        <v>70000</v>
      </c>
    </row>
    <row r="155" spans="1:12" ht="31.5">
      <c r="A155" s="470"/>
      <c r="B155" s="277"/>
      <c r="C155" s="277"/>
      <c r="D155" s="277"/>
      <c r="E155" s="277"/>
      <c r="F155" s="277"/>
      <c r="G155" s="470"/>
      <c r="H155" s="21">
        <v>426821</v>
      </c>
      <c r="I155" s="22" t="s">
        <v>224</v>
      </c>
      <c r="J155" s="23">
        <v>250000</v>
      </c>
      <c r="K155" s="23"/>
      <c r="L155" s="11">
        <f t="shared" si="4"/>
        <v>250000</v>
      </c>
    </row>
    <row r="156" spans="1:12" ht="31.5">
      <c r="A156" s="470"/>
      <c r="B156" s="277"/>
      <c r="C156" s="277"/>
      <c r="D156" s="277"/>
      <c r="E156" s="277"/>
      <c r="F156" s="277"/>
      <c r="G156" s="470"/>
      <c r="H156" s="21">
        <v>426821</v>
      </c>
      <c r="I156" s="101" t="s">
        <v>225</v>
      </c>
      <c r="J156" s="23">
        <v>280000</v>
      </c>
      <c r="K156" s="23"/>
      <c r="L156" s="307">
        <f t="shared" si="4"/>
        <v>280000</v>
      </c>
    </row>
    <row r="157" spans="1:12" ht="15.75">
      <c r="A157" s="470"/>
      <c r="B157" s="277"/>
      <c r="C157" s="277"/>
      <c r="D157" s="277"/>
      <c r="E157" s="277"/>
      <c r="F157" s="277"/>
      <c r="G157" s="470"/>
      <c r="H157" s="21">
        <v>426821</v>
      </c>
      <c r="I157" s="332" t="s">
        <v>171</v>
      </c>
      <c r="J157" s="23">
        <v>45000</v>
      </c>
      <c r="K157" s="23"/>
      <c r="L157" s="307">
        <f t="shared" si="4"/>
        <v>45000</v>
      </c>
    </row>
    <row r="158" spans="1:12" ht="15.75">
      <c r="A158" s="470"/>
      <c r="B158" s="277"/>
      <c r="C158" s="277"/>
      <c r="D158" s="277"/>
      <c r="E158" s="277"/>
      <c r="F158" s="277"/>
      <c r="G158" s="470"/>
      <c r="H158" s="21">
        <v>426821</v>
      </c>
      <c r="I158" s="326" t="s">
        <v>226</v>
      </c>
      <c r="J158" s="23">
        <v>50000</v>
      </c>
      <c r="K158" s="23"/>
      <c r="L158" s="237">
        <f t="shared" si="4"/>
        <v>50000</v>
      </c>
    </row>
    <row r="159" spans="1:12" ht="15.75">
      <c r="A159" s="470"/>
      <c r="B159" s="277"/>
      <c r="C159" s="277"/>
      <c r="D159" s="277"/>
      <c r="E159" s="277"/>
      <c r="F159" s="277"/>
      <c r="G159" s="470"/>
      <c r="H159" s="21">
        <v>426821</v>
      </c>
      <c r="I159" s="332" t="s">
        <v>228</v>
      </c>
      <c r="J159" s="23">
        <v>50000</v>
      </c>
      <c r="K159" s="23"/>
      <c r="L159" s="237">
        <f t="shared" si="4"/>
        <v>50000</v>
      </c>
    </row>
    <row r="160" spans="1:12" ht="15.75">
      <c r="A160" s="470"/>
      <c r="B160" s="277"/>
      <c r="C160" s="277"/>
      <c r="D160" s="277"/>
      <c r="E160" s="277"/>
      <c r="F160" s="277"/>
      <c r="G160" s="470"/>
      <c r="H160" s="21">
        <v>426821</v>
      </c>
      <c r="I160" s="332" t="s">
        <v>229</v>
      </c>
      <c r="J160" s="23">
        <v>65000</v>
      </c>
      <c r="K160" s="23"/>
      <c r="L160" s="237">
        <f t="shared" si="4"/>
        <v>65000</v>
      </c>
    </row>
    <row r="161" spans="1:12" ht="31.5">
      <c r="A161" s="470"/>
      <c r="B161" s="277"/>
      <c r="C161" s="277"/>
      <c r="D161" s="277"/>
      <c r="E161" s="277"/>
      <c r="F161" s="277"/>
      <c r="G161" s="470"/>
      <c r="H161" s="21">
        <v>426821</v>
      </c>
      <c r="I161" s="332" t="s">
        <v>227</v>
      </c>
      <c r="J161" s="23">
        <v>20000</v>
      </c>
      <c r="K161" s="23"/>
      <c r="L161" s="11">
        <f t="shared" si="4"/>
        <v>20000</v>
      </c>
    </row>
    <row r="162" spans="1:12" ht="31.5">
      <c r="A162" s="470"/>
      <c r="B162" s="277"/>
      <c r="C162" s="277"/>
      <c r="D162" s="277"/>
      <c r="E162" s="277"/>
      <c r="F162" s="277"/>
      <c r="G162" s="470"/>
      <c r="H162" s="21">
        <v>426821</v>
      </c>
      <c r="I162" s="332" t="s">
        <v>230</v>
      </c>
      <c r="J162" s="23">
        <v>40000</v>
      </c>
      <c r="K162" s="23"/>
      <c r="L162" s="237">
        <f t="shared" si="4"/>
        <v>40000</v>
      </c>
    </row>
    <row r="163" spans="1:12" ht="31.5">
      <c r="A163" s="470"/>
      <c r="B163" s="277"/>
      <c r="C163" s="277"/>
      <c r="D163" s="277"/>
      <c r="E163" s="277"/>
      <c r="F163" s="277"/>
      <c r="G163" s="470"/>
      <c r="H163" s="21">
        <v>426821</v>
      </c>
      <c r="I163" s="332" t="s">
        <v>231</v>
      </c>
      <c r="J163" s="23">
        <v>27400</v>
      </c>
      <c r="K163" s="23"/>
      <c r="L163" s="237">
        <f t="shared" si="4"/>
        <v>27400</v>
      </c>
    </row>
    <row r="164" spans="1:12" ht="31.5">
      <c r="A164" s="470"/>
      <c r="B164" s="277"/>
      <c r="C164" s="277"/>
      <c r="D164" s="277"/>
      <c r="E164" s="277"/>
      <c r="F164" s="277"/>
      <c r="G164" s="470"/>
      <c r="H164" s="21">
        <v>426822</v>
      </c>
      <c r="I164" s="22" t="s">
        <v>232</v>
      </c>
      <c r="J164" s="23">
        <v>100000</v>
      </c>
      <c r="K164" s="23"/>
      <c r="L164" s="237">
        <f t="shared" si="4"/>
        <v>100000</v>
      </c>
    </row>
    <row r="165" spans="1:12" ht="31.5">
      <c r="A165" s="470"/>
      <c r="B165" s="277"/>
      <c r="C165" s="277"/>
      <c r="D165" s="277"/>
      <c r="E165" s="277"/>
      <c r="F165" s="277"/>
      <c r="G165" s="470"/>
      <c r="H165" s="21">
        <v>426822</v>
      </c>
      <c r="I165" s="101" t="s">
        <v>233</v>
      </c>
      <c r="J165" s="23">
        <v>105000</v>
      </c>
      <c r="K165" s="23"/>
      <c r="L165" s="237">
        <f t="shared" si="4"/>
        <v>105000</v>
      </c>
    </row>
    <row r="166" spans="1:12" ht="31.5">
      <c r="A166" s="470"/>
      <c r="B166" s="277"/>
      <c r="C166" s="277"/>
      <c r="D166" s="277"/>
      <c r="E166" s="277"/>
      <c r="F166" s="277"/>
      <c r="G166" s="470"/>
      <c r="H166" s="21">
        <v>426822</v>
      </c>
      <c r="I166" s="332" t="s">
        <v>234</v>
      </c>
      <c r="J166" s="23">
        <v>20000</v>
      </c>
      <c r="K166" s="23"/>
      <c r="L166" s="237">
        <f t="shared" si="4"/>
        <v>20000</v>
      </c>
    </row>
    <row r="167" spans="1:12" ht="15.75">
      <c r="A167" s="470"/>
      <c r="B167" s="365"/>
      <c r="C167" s="365"/>
      <c r="D167" s="365"/>
      <c r="E167" s="365"/>
      <c r="F167" s="365"/>
      <c r="G167" s="470"/>
      <c r="H167" s="21">
        <v>426822</v>
      </c>
      <c r="I167" s="331" t="s">
        <v>250</v>
      </c>
      <c r="J167" s="23">
        <v>20000</v>
      </c>
      <c r="K167" s="23"/>
      <c r="L167" s="11">
        <f t="shared" si="4"/>
        <v>20000</v>
      </c>
    </row>
    <row r="168" spans="1:12" ht="31.5">
      <c r="A168" s="470"/>
      <c r="B168" s="277"/>
      <c r="C168" s="277"/>
      <c r="D168" s="277"/>
      <c r="E168" s="277"/>
      <c r="F168" s="277"/>
      <c r="G168" s="470"/>
      <c r="H168" s="21">
        <v>426822</v>
      </c>
      <c r="I168" s="331" t="s">
        <v>235</v>
      </c>
      <c r="J168" s="23">
        <v>20000</v>
      </c>
      <c r="K168" s="23"/>
      <c r="L168" s="237">
        <f t="shared" si="4"/>
        <v>20000</v>
      </c>
    </row>
    <row r="169" spans="1:12" ht="15.75">
      <c r="A169" s="470"/>
      <c r="B169" s="277"/>
      <c r="C169" s="277"/>
      <c r="D169" s="277"/>
      <c r="E169" s="277"/>
      <c r="F169" s="277"/>
      <c r="G169" s="470"/>
      <c r="H169" s="21">
        <v>426822</v>
      </c>
      <c r="I169" s="326" t="s">
        <v>236</v>
      </c>
      <c r="J169" s="23">
        <v>40000</v>
      </c>
      <c r="K169" s="23"/>
      <c r="L169" s="237">
        <f t="shared" si="4"/>
        <v>40000</v>
      </c>
    </row>
    <row r="170" spans="1:12" ht="16.5" thickBot="1">
      <c r="A170" s="463"/>
      <c r="B170" s="37"/>
      <c r="C170" s="37"/>
      <c r="D170" s="37"/>
      <c r="E170" s="37"/>
      <c r="F170" s="37"/>
      <c r="G170" s="463"/>
      <c r="H170" s="21">
        <v>426822</v>
      </c>
      <c r="I170" s="327" t="s">
        <v>237</v>
      </c>
      <c r="J170" s="23">
        <v>15000</v>
      </c>
      <c r="K170" s="23"/>
      <c r="L170" s="8">
        <f t="shared" si="3"/>
        <v>15000</v>
      </c>
    </row>
    <row r="171" spans="1:12" ht="16.5" thickBot="1">
      <c r="A171" s="54"/>
      <c r="B171" s="64"/>
      <c r="C171" s="64"/>
      <c r="D171" s="64"/>
      <c r="E171" s="64"/>
      <c r="F171" s="64"/>
      <c r="G171" s="55"/>
      <c r="H171" s="217"/>
      <c r="I171" s="14" t="s">
        <v>18</v>
      </c>
      <c r="J171" s="15">
        <f>SUM(J110+J113+J118+J143+J151)</f>
        <v>13420700</v>
      </c>
      <c r="K171" s="15">
        <f>SUM(K110+K118+K143+K151)</f>
        <v>0</v>
      </c>
      <c r="L171" s="15">
        <f>SUM(L110+L113+L118+L143+L151)</f>
        <v>13420700</v>
      </c>
    </row>
    <row r="172" spans="1:12" ht="15.75">
      <c r="A172" s="78"/>
      <c r="B172" s="78"/>
      <c r="C172" s="78"/>
      <c r="D172" s="78"/>
      <c r="E172" s="78"/>
      <c r="F172" s="78"/>
      <c r="G172" s="79"/>
      <c r="H172" s="216"/>
      <c r="I172" s="80"/>
      <c r="J172" s="81"/>
      <c r="K172" s="81"/>
      <c r="L172" s="81"/>
    </row>
    <row r="173" spans="1:12" ht="15" customHeight="1">
      <c r="H173" s="78"/>
      <c r="I173" s="78"/>
      <c r="J173" s="78"/>
      <c r="K173" s="78"/>
      <c r="L173" s="78"/>
    </row>
    <row r="174" spans="1:12" ht="15" customHeight="1">
      <c r="A174" s="475" t="s">
        <v>100</v>
      </c>
      <c r="B174" s="475"/>
      <c r="C174" s="475"/>
      <c r="D174" s="475"/>
      <c r="E174" s="475"/>
      <c r="F174" s="475"/>
      <c r="G174" s="475"/>
      <c r="H174" s="475"/>
      <c r="I174" s="475"/>
      <c r="J174" s="475"/>
      <c r="K174" s="475"/>
      <c r="L174" s="475"/>
    </row>
    <row r="175" spans="1:12" ht="47.25" customHeight="1" thickBot="1">
      <c r="A175" s="515"/>
      <c r="B175" s="515"/>
      <c r="C175" s="515"/>
      <c r="D175" s="515"/>
      <c r="E175" s="515"/>
      <c r="F175" s="515"/>
      <c r="G175" s="515"/>
      <c r="H175" s="515"/>
      <c r="I175" s="515"/>
      <c r="J175" s="515"/>
      <c r="K175" s="515"/>
      <c r="L175" s="515"/>
    </row>
    <row r="176" spans="1:12" ht="15.75" customHeight="1">
      <c r="A176" s="457" t="s">
        <v>20</v>
      </c>
      <c r="B176" s="464" t="s">
        <v>89</v>
      </c>
      <c r="C176" s="464" t="s">
        <v>90</v>
      </c>
      <c r="D176" s="472" t="s">
        <v>105</v>
      </c>
      <c r="E176" s="477" t="s">
        <v>106</v>
      </c>
      <c r="F176" s="477" t="s">
        <v>96</v>
      </c>
      <c r="G176" s="479" t="s">
        <v>91</v>
      </c>
      <c r="H176" s="479" t="s">
        <v>92</v>
      </c>
      <c r="I176" s="457" t="s">
        <v>0</v>
      </c>
      <c r="J176" s="457" t="s">
        <v>1</v>
      </c>
      <c r="K176" s="457" t="s">
        <v>21</v>
      </c>
      <c r="L176" s="457" t="s">
        <v>22</v>
      </c>
    </row>
    <row r="177" spans="1:12" ht="15.75" customHeight="1" thickBot="1">
      <c r="A177" s="459"/>
      <c r="B177" s="465"/>
      <c r="C177" s="465"/>
      <c r="D177" s="473"/>
      <c r="E177" s="478"/>
      <c r="F177" s="478"/>
      <c r="G177" s="480"/>
      <c r="H177" s="480"/>
      <c r="I177" s="459"/>
      <c r="J177" s="458"/>
      <c r="K177" s="458"/>
      <c r="L177" s="458"/>
    </row>
    <row r="178" spans="1:12" ht="26.25" customHeight="1" thickBot="1">
      <c r="A178" s="458"/>
      <c r="B178" s="471"/>
      <c r="C178" s="471"/>
      <c r="D178" s="474"/>
      <c r="E178" s="481"/>
      <c r="F178" s="481"/>
      <c r="G178" s="482"/>
      <c r="H178" s="482"/>
      <c r="I178" s="458"/>
      <c r="J178" s="33" t="s">
        <v>23</v>
      </c>
      <c r="K178" s="33" t="s">
        <v>24</v>
      </c>
      <c r="L178" s="33"/>
    </row>
    <row r="179" spans="1:12" ht="48.75" thickBot="1">
      <c r="A179" s="35"/>
      <c r="B179" s="68" t="s">
        <v>94</v>
      </c>
      <c r="C179" s="68" t="s">
        <v>93</v>
      </c>
      <c r="D179" s="70" t="s">
        <v>99</v>
      </c>
      <c r="E179" s="70" t="s">
        <v>107</v>
      </c>
      <c r="F179" s="69" t="s">
        <v>97</v>
      </c>
      <c r="G179" s="75"/>
      <c r="H179" s="76"/>
      <c r="I179" s="74"/>
      <c r="J179" s="33"/>
      <c r="K179" s="33"/>
      <c r="L179" s="33"/>
    </row>
    <row r="180" spans="1:12" ht="16.5" thickBot="1">
      <c r="A180" s="462">
        <v>1</v>
      </c>
      <c r="B180" s="36"/>
      <c r="C180" s="36"/>
      <c r="D180" s="36"/>
      <c r="E180" s="36"/>
      <c r="F180" s="36"/>
      <c r="G180" s="462">
        <v>243</v>
      </c>
      <c r="H180" s="13">
        <v>423</v>
      </c>
      <c r="I180" s="14" t="s">
        <v>7</v>
      </c>
      <c r="J180" s="15">
        <f>SUM(J181:J181)</f>
        <v>37600</v>
      </c>
      <c r="K180" s="15">
        <f>SUM(K181:K181)</f>
        <v>0</v>
      </c>
      <c r="L180" s="15">
        <f>SUM(L181:L181)</f>
        <v>37600</v>
      </c>
    </row>
    <row r="181" spans="1:12" ht="79.5" thickBot="1">
      <c r="A181" s="463"/>
      <c r="B181" s="42"/>
      <c r="C181" s="42"/>
      <c r="D181" s="42"/>
      <c r="E181" s="42"/>
      <c r="F181" s="42"/>
      <c r="G181" s="470"/>
      <c r="H181" s="21">
        <v>423712</v>
      </c>
      <c r="I181" s="22" t="s">
        <v>86</v>
      </c>
      <c r="J181" s="23">
        <v>37600</v>
      </c>
      <c r="K181" s="23"/>
      <c r="L181" s="30">
        <f>SUM(J181+K181)</f>
        <v>37600</v>
      </c>
    </row>
    <row r="182" spans="1:12" ht="16.5" thickBot="1">
      <c r="A182" s="54"/>
      <c r="B182" s="64"/>
      <c r="C182" s="64"/>
      <c r="D182" s="64"/>
      <c r="E182" s="64"/>
      <c r="F182" s="64"/>
      <c r="G182" s="55"/>
      <c r="H182" s="55"/>
      <c r="I182" s="14" t="s">
        <v>18</v>
      </c>
      <c r="J182" s="15">
        <f>+J180</f>
        <v>37600</v>
      </c>
      <c r="K182" s="15">
        <f>+K180</f>
        <v>0</v>
      </c>
      <c r="L182" s="15">
        <f>+L180</f>
        <v>37600</v>
      </c>
    </row>
    <row r="183" spans="1:12" ht="15.75" customHeight="1">
      <c r="A183" s="516"/>
      <c r="B183" s="516"/>
      <c r="C183" s="516"/>
      <c r="D183" s="516"/>
      <c r="E183" s="516"/>
      <c r="F183" s="516"/>
      <c r="G183" s="516"/>
      <c r="H183" s="516"/>
      <c r="I183" s="516"/>
      <c r="J183" s="516"/>
      <c r="K183" s="516"/>
      <c r="L183" s="516"/>
    </row>
    <row r="184" spans="1:12" ht="15" customHeight="1">
      <c r="A184" s="517"/>
      <c r="B184" s="517"/>
      <c r="C184" s="517"/>
      <c r="D184" s="517"/>
      <c r="E184" s="517"/>
      <c r="F184" s="517"/>
      <c r="G184" s="517"/>
      <c r="H184" s="517"/>
      <c r="I184" s="517"/>
      <c r="J184" s="517"/>
      <c r="K184" s="517"/>
      <c r="L184" s="517"/>
    </row>
    <row r="185" spans="1:12" ht="15" customHeight="1">
      <c r="A185" s="517"/>
      <c r="B185" s="517"/>
      <c r="C185" s="517"/>
      <c r="D185" s="517"/>
      <c r="E185" s="517"/>
      <c r="F185" s="517"/>
      <c r="G185" s="517"/>
      <c r="H185" s="517"/>
      <c r="I185" s="517"/>
      <c r="J185" s="517"/>
      <c r="K185" s="517"/>
      <c r="L185" s="517"/>
    </row>
    <row r="187" spans="1:12" ht="15" customHeight="1">
      <c r="A187" s="506" t="s">
        <v>188</v>
      </c>
      <c r="B187" s="506"/>
      <c r="C187" s="506"/>
      <c r="D187" s="506"/>
      <c r="E187" s="506"/>
      <c r="F187" s="506"/>
      <c r="G187" s="506"/>
      <c r="H187" s="506"/>
    </row>
    <row r="188" spans="1:12" ht="15" customHeight="1">
      <c r="A188" s="506"/>
      <c r="B188" s="506"/>
      <c r="C188" s="506"/>
      <c r="D188" s="506"/>
      <c r="E188" s="506"/>
      <c r="F188" s="506"/>
      <c r="G188" s="506"/>
      <c r="H188" s="506"/>
    </row>
    <row r="189" spans="1:12">
      <c r="I189" s="475" t="s">
        <v>243</v>
      </c>
      <c r="J189" s="476"/>
      <c r="K189" s="476"/>
      <c r="L189" s="476"/>
    </row>
    <row r="190" spans="1:12">
      <c r="I190" s="476"/>
      <c r="J190" s="476"/>
      <c r="K190" s="476"/>
      <c r="L190" s="476"/>
    </row>
    <row r="191" spans="1:12">
      <c r="I191" s="476"/>
      <c r="J191" s="476"/>
      <c r="K191" s="476"/>
      <c r="L191" s="476"/>
    </row>
    <row r="192" spans="1:12">
      <c r="I192" s="476"/>
      <c r="J192" s="476"/>
      <c r="K192" s="476"/>
      <c r="L192" s="476"/>
    </row>
  </sheetData>
  <mergeCells count="89">
    <mergeCell ref="C176:C178"/>
    <mergeCell ref="E176:E178"/>
    <mergeCell ref="J106:J107"/>
    <mergeCell ref="A143:A144"/>
    <mergeCell ref="A118:A142"/>
    <mergeCell ref="G143:G144"/>
    <mergeCell ref="G118:G142"/>
    <mergeCell ref="G151:G170"/>
    <mergeCell ref="A151:A170"/>
    <mergeCell ref="A110:A111"/>
    <mergeCell ref="G110:G111"/>
    <mergeCell ref="K106:K107"/>
    <mergeCell ref="I106:I108"/>
    <mergeCell ref="H106:H108"/>
    <mergeCell ref="A106:A108"/>
    <mergeCell ref="B106:B108"/>
    <mergeCell ref="C106:C108"/>
    <mergeCell ref="E106:E108"/>
    <mergeCell ref="F106:F108"/>
    <mergeCell ref="D106:D108"/>
    <mergeCell ref="A96:A98"/>
    <mergeCell ref="G106:G108"/>
    <mergeCell ref="A104:L105"/>
    <mergeCell ref="L106:L107"/>
    <mergeCell ref="A15:A16"/>
    <mergeCell ref="G27:G28"/>
    <mergeCell ref="G89:G93"/>
    <mergeCell ref="G87:G88"/>
    <mergeCell ref="G96:G98"/>
    <mergeCell ref="G94:G95"/>
    <mergeCell ref="A87:A88"/>
    <mergeCell ref="A85:A86"/>
    <mergeCell ref="A94:A95"/>
    <mergeCell ref="G31:G48"/>
    <mergeCell ref="A31:A48"/>
    <mergeCell ref="G74:G84"/>
    <mergeCell ref="A49:A52"/>
    <mergeCell ref="A74:A84"/>
    <mergeCell ref="A64:A66"/>
    <mergeCell ref="A53:A63"/>
    <mergeCell ref="A67:A73"/>
    <mergeCell ref="D15:D16"/>
    <mergeCell ref="B15:B16"/>
    <mergeCell ref="A29:A30"/>
    <mergeCell ref="A89:A93"/>
    <mergeCell ref="G85:G86"/>
    <mergeCell ref="G15:G16"/>
    <mergeCell ref="G53:G63"/>
    <mergeCell ref="A17:A20"/>
    <mergeCell ref="G17:G20"/>
    <mergeCell ref="G67:G73"/>
    <mergeCell ref="G64:G66"/>
    <mergeCell ref="G49:G52"/>
    <mergeCell ref="A21:A26"/>
    <mergeCell ref="A27:A28"/>
    <mergeCell ref="G21:G26"/>
    <mergeCell ref="C15:C16"/>
    <mergeCell ref="D11:D13"/>
    <mergeCell ref="E11:E13"/>
    <mergeCell ref="G29:G30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A187:H188"/>
    <mergeCell ref="I189:L192"/>
    <mergeCell ref="A174:L175"/>
    <mergeCell ref="L176:L177"/>
    <mergeCell ref="G180:G181"/>
    <mergeCell ref="J176:J177"/>
    <mergeCell ref="K176:K177"/>
    <mergeCell ref="A180:A181"/>
    <mergeCell ref="H176:H178"/>
    <mergeCell ref="I176:I178"/>
    <mergeCell ref="A183:L185"/>
    <mergeCell ref="D176:D178"/>
    <mergeCell ref="F176:F178"/>
    <mergeCell ref="A176:A178"/>
    <mergeCell ref="G176:G178"/>
    <mergeCell ref="B176:B178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topLeftCell="A79" workbookViewId="0">
      <selection activeCell="N102" sqref="N102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2.85546875" customWidth="1"/>
    <col min="12" max="12" width="13.5703125" customWidth="1"/>
  </cols>
  <sheetData>
    <row r="1" spans="1:12">
      <c r="A1" s="476"/>
      <c r="B1" s="476"/>
      <c r="C1" s="476"/>
      <c r="D1" s="476"/>
      <c r="E1" s="476"/>
    </row>
    <row r="2" spans="1:12">
      <c r="A2" s="476"/>
      <c r="B2" s="476"/>
      <c r="C2" s="476"/>
      <c r="D2" s="476"/>
      <c r="E2" s="476"/>
    </row>
    <row r="3" spans="1:12">
      <c r="A3" s="476"/>
      <c r="B3" s="476"/>
      <c r="C3" s="476"/>
      <c r="D3" s="476"/>
      <c r="E3" s="476"/>
    </row>
    <row r="4" spans="1:12">
      <c r="A4" s="476"/>
      <c r="B4" s="476"/>
      <c r="C4" s="476"/>
      <c r="D4" s="476"/>
      <c r="E4" s="476"/>
    </row>
    <row r="5" spans="1:12" ht="48" customHeight="1">
      <c r="A5" s="476"/>
      <c r="B5" s="476"/>
      <c r="C5" s="476"/>
      <c r="D5" s="476"/>
      <c r="E5" s="476"/>
    </row>
    <row r="6" spans="1:12" ht="27.75" customHeight="1">
      <c r="A6" s="536" t="s">
        <v>252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</row>
    <row r="7" spans="1:12" ht="15" customHeigh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</row>
    <row r="8" spans="1:12" ht="24" customHeight="1" thickBo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</row>
    <row r="9" spans="1:12" ht="32.25" customHeight="1">
      <c r="A9" s="464" t="s">
        <v>89</v>
      </c>
      <c r="B9" s="464" t="s">
        <v>90</v>
      </c>
      <c r="C9" s="534" t="s">
        <v>136</v>
      </c>
      <c r="D9" s="477" t="s">
        <v>96</v>
      </c>
      <c r="E9" s="479" t="s">
        <v>91</v>
      </c>
      <c r="F9" s="479" t="s">
        <v>92</v>
      </c>
      <c r="G9" s="466" t="s">
        <v>0</v>
      </c>
      <c r="H9" s="457" t="s">
        <v>142</v>
      </c>
      <c r="I9" s="457" t="s">
        <v>144</v>
      </c>
      <c r="J9" s="457" t="s">
        <v>143</v>
      </c>
      <c r="K9" s="457" t="s">
        <v>145</v>
      </c>
      <c r="L9" s="457" t="s">
        <v>146</v>
      </c>
    </row>
    <row r="10" spans="1:12" ht="25.5" customHeight="1" thickBot="1">
      <c r="A10" s="465"/>
      <c r="B10" s="465"/>
      <c r="C10" s="535"/>
      <c r="D10" s="478"/>
      <c r="E10" s="480"/>
      <c r="F10" s="480"/>
      <c r="G10" s="467"/>
      <c r="H10" s="458"/>
      <c r="I10" s="458"/>
      <c r="J10" s="458"/>
      <c r="K10" s="458"/>
      <c r="L10" s="458"/>
    </row>
    <row r="11" spans="1:12" ht="30" customHeight="1" thickBot="1">
      <c r="A11" s="136" t="s">
        <v>94</v>
      </c>
      <c r="B11" s="137" t="s">
        <v>135</v>
      </c>
      <c r="C11" s="138"/>
      <c r="D11" s="139"/>
      <c r="E11" s="140"/>
      <c r="F11" s="140"/>
      <c r="G11" s="145" t="s">
        <v>137</v>
      </c>
      <c r="H11" s="135"/>
      <c r="I11" s="135"/>
      <c r="J11" s="135"/>
      <c r="K11" s="135"/>
      <c r="L11" s="135"/>
    </row>
    <row r="12" spans="1:12" ht="21" customHeight="1" thickBot="1">
      <c r="A12" s="154"/>
      <c r="B12" s="155"/>
      <c r="C12" s="156" t="s">
        <v>138</v>
      </c>
      <c r="D12" s="157"/>
      <c r="E12" s="158"/>
      <c r="F12" s="158"/>
      <c r="G12" s="159" t="s">
        <v>140</v>
      </c>
      <c r="H12" s="160"/>
      <c r="I12" s="160"/>
      <c r="J12" s="160"/>
      <c r="K12" s="160"/>
      <c r="L12" s="160"/>
    </row>
    <row r="13" spans="1:12" ht="30.75" customHeight="1" thickBot="1">
      <c r="A13" s="161"/>
      <c r="B13" s="162"/>
      <c r="C13" s="163" t="s">
        <v>139</v>
      </c>
      <c r="D13" s="164"/>
      <c r="E13" s="165"/>
      <c r="F13" s="165"/>
      <c r="G13" s="166" t="s">
        <v>141</v>
      </c>
      <c r="H13" s="167"/>
      <c r="I13" s="167"/>
      <c r="J13" s="167"/>
      <c r="K13" s="167"/>
      <c r="L13" s="167"/>
    </row>
    <row r="14" spans="1:12" ht="15.75" customHeight="1" thickBot="1">
      <c r="A14" s="142"/>
      <c r="B14" s="143"/>
      <c r="C14" s="144"/>
      <c r="D14" s="152" t="s">
        <v>97</v>
      </c>
      <c r="E14" s="153"/>
      <c r="F14" s="150"/>
      <c r="G14" s="151" t="s">
        <v>10</v>
      </c>
      <c r="H14" s="141"/>
      <c r="I14" s="141"/>
      <c r="J14" s="141"/>
      <c r="K14" s="141"/>
      <c r="L14" s="141"/>
    </row>
    <row r="15" spans="1:12" ht="18.75" customHeight="1" thickBot="1">
      <c r="A15" s="132"/>
      <c r="B15" s="132"/>
      <c r="C15" s="132"/>
      <c r="D15" s="132"/>
      <c r="E15" s="219">
        <v>212</v>
      </c>
      <c r="F15" s="13">
        <v>411</v>
      </c>
      <c r="G15" s="14" t="s">
        <v>2</v>
      </c>
      <c r="H15" s="15">
        <f t="shared" ref="H15:H34" si="0">SUM(I15+J15+K15+L15)</f>
        <v>7316300</v>
      </c>
      <c r="I15" s="15">
        <f>+I16</f>
        <v>1829075</v>
      </c>
      <c r="J15" s="15">
        <f>+J16</f>
        <v>1829075</v>
      </c>
      <c r="K15" s="15">
        <f>+K16</f>
        <v>1829075</v>
      </c>
      <c r="L15" s="15">
        <f>+L16</f>
        <v>1829075</v>
      </c>
    </row>
    <row r="16" spans="1:12" ht="18.75" customHeight="1" thickBot="1">
      <c r="A16" s="133"/>
      <c r="B16" s="133"/>
      <c r="C16" s="133"/>
      <c r="D16" s="133"/>
      <c r="E16" s="133"/>
      <c r="F16" s="173">
        <v>4111</v>
      </c>
      <c r="G16" s="103" t="s">
        <v>2</v>
      </c>
      <c r="H16" s="30">
        <v>7316300</v>
      </c>
      <c r="I16" s="30">
        <v>1829075</v>
      </c>
      <c r="J16" s="30">
        <v>1829075</v>
      </c>
      <c r="K16" s="30">
        <v>1829075</v>
      </c>
      <c r="L16" s="30">
        <v>1829075</v>
      </c>
    </row>
    <row r="17" spans="1:13" ht="19.5" customHeight="1" thickBot="1">
      <c r="A17" s="132"/>
      <c r="B17" s="132"/>
      <c r="C17" s="132"/>
      <c r="D17" s="132"/>
      <c r="E17" s="219">
        <v>213</v>
      </c>
      <c r="F17" s="13">
        <v>412</v>
      </c>
      <c r="G17" s="14" t="s">
        <v>28</v>
      </c>
      <c r="H17" s="15">
        <f t="shared" si="0"/>
        <v>1455944</v>
      </c>
      <c r="I17" s="15">
        <f>SUM(I18+I19+I20)</f>
        <v>363986</v>
      </c>
      <c r="J17" s="15">
        <f>SUM(J18+J19+J20)</f>
        <v>363986</v>
      </c>
      <c r="K17" s="15">
        <f>SUM(K18+K19+K20)</f>
        <v>363986</v>
      </c>
      <c r="L17" s="15">
        <f>SUM(L18+L19+L20)</f>
        <v>363986</v>
      </c>
    </row>
    <row r="18" spans="1:13" ht="19.5" customHeight="1" thickBot="1">
      <c r="A18" s="133"/>
      <c r="B18" s="133"/>
      <c r="C18" s="133"/>
      <c r="D18" s="133"/>
      <c r="E18" s="133"/>
      <c r="F18" s="173">
        <v>4121</v>
      </c>
      <c r="G18" s="58" t="s">
        <v>151</v>
      </c>
      <c r="H18" s="289">
        <f t="shared" si="0"/>
        <v>1024280</v>
      </c>
      <c r="I18" s="59">
        <v>256070</v>
      </c>
      <c r="J18" s="289">
        <v>256070</v>
      </c>
      <c r="K18" s="59">
        <v>256070</v>
      </c>
      <c r="L18" s="59">
        <v>256070</v>
      </c>
    </row>
    <row r="19" spans="1:13" ht="19.5" customHeight="1" thickBot="1">
      <c r="A19" s="133"/>
      <c r="B19" s="133"/>
      <c r="C19" s="133"/>
      <c r="D19" s="133"/>
      <c r="E19" s="133"/>
      <c r="F19" s="173">
        <v>4122</v>
      </c>
      <c r="G19" s="317" t="s">
        <v>30</v>
      </c>
      <c r="H19" s="237">
        <f t="shared" si="0"/>
        <v>376792</v>
      </c>
      <c r="I19" s="307">
        <v>94198</v>
      </c>
      <c r="J19" s="237">
        <v>94198</v>
      </c>
      <c r="K19" s="237">
        <v>94198</v>
      </c>
      <c r="L19" s="307">
        <v>94198</v>
      </c>
    </row>
    <row r="20" spans="1:13" ht="19.5" customHeight="1" thickBot="1">
      <c r="A20" s="133"/>
      <c r="B20" s="133"/>
      <c r="C20" s="133"/>
      <c r="D20" s="133"/>
      <c r="E20" s="133"/>
      <c r="F20" s="173">
        <v>4123</v>
      </c>
      <c r="G20" s="272" t="s">
        <v>31</v>
      </c>
      <c r="H20" s="8">
        <f t="shared" si="0"/>
        <v>54872</v>
      </c>
      <c r="I20" s="271">
        <v>13718</v>
      </c>
      <c r="J20" s="8">
        <v>13718</v>
      </c>
      <c r="K20" s="8">
        <v>13718</v>
      </c>
      <c r="L20" s="271">
        <v>13718</v>
      </c>
    </row>
    <row r="21" spans="1:13" ht="16.5" customHeight="1" thickBot="1">
      <c r="A21" s="132"/>
      <c r="B21" s="132"/>
      <c r="C21" s="132"/>
      <c r="D21" s="132"/>
      <c r="E21" s="219">
        <v>214</v>
      </c>
      <c r="F21" s="13">
        <v>414</v>
      </c>
      <c r="G21" s="14" t="s">
        <v>27</v>
      </c>
      <c r="H21" s="15">
        <f t="shared" si="0"/>
        <v>370000</v>
      </c>
      <c r="I21" s="15">
        <f>SUM(I22+I23)</f>
        <v>40000</v>
      </c>
      <c r="J21" s="15">
        <f>SUM(J22+J23)</f>
        <v>120000</v>
      </c>
      <c r="K21" s="15">
        <f>SUM(K22+K23)</f>
        <v>120000</v>
      </c>
      <c r="L21" s="15">
        <f>SUM(L22+L23)</f>
        <v>90000</v>
      </c>
    </row>
    <row r="22" spans="1:13" ht="45.75" customHeight="1" thickBot="1">
      <c r="A22" s="133"/>
      <c r="B22" s="133"/>
      <c r="C22" s="133"/>
      <c r="D22" s="133"/>
      <c r="E22" s="133"/>
      <c r="F22" s="173">
        <v>4143</v>
      </c>
      <c r="G22" s="58" t="s">
        <v>253</v>
      </c>
      <c r="H22" s="376">
        <f>SUM(I22+J22+K22+L22)</f>
        <v>270000</v>
      </c>
      <c r="I22" s="377">
        <v>0</v>
      </c>
      <c r="J22" s="377">
        <v>120000</v>
      </c>
      <c r="K22" s="376">
        <v>120000</v>
      </c>
      <c r="L22" s="289">
        <v>30000</v>
      </c>
    </row>
    <row r="23" spans="1:13" ht="31.5" customHeight="1" thickBot="1">
      <c r="A23" s="133"/>
      <c r="B23" s="133"/>
      <c r="C23" s="133"/>
      <c r="D23" s="133"/>
      <c r="E23" s="133"/>
      <c r="F23" s="173">
        <v>4144</v>
      </c>
      <c r="G23" s="272" t="s">
        <v>152</v>
      </c>
      <c r="H23" s="375">
        <f>SUM(I23+J23+K23+L23)</f>
        <v>100000</v>
      </c>
      <c r="I23" s="378">
        <f>30000+10000</f>
        <v>40000</v>
      </c>
      <c r="J23" s="378">
        <v>0</v>
      </c>
      <c r="K23" s="375">
        <v>0</v>
      </c>
      <c r="L23" s="8">
        <f>70000-10000</f>
        <v>60000</v>
      </c>
    </row>
    <row r="24" spans="1:13" ht="31.5" customHeight="1" thickBot="1">
      <c r="A24" s="525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7"/>
    </row>
    <row r="25" spans="1:13" ht="17.25" customHeight="1" thickBot="1">
      <c r="A25" s="132"/>
      <c r="B25" s="132"/>
      <c r="C25" s="132"/>
      <c r="D25" s="132"/>
      <c r="E25" s="219">
        <v>215</v>
      </c>
      <c r="F25" s="13">
        <v>415</v>
      </c>
      <c r="G25" s="14" t="s">
        <v>4</v>
      </c>
      <c r="H25" s="15">
        <f t="shared" si="0"/>
        <v>200000</v>
      </c>
      <c r="I25" s="15">
        <f>+I26</f>
        <v>50000</v>
      </c>
      <c r="J25" s="15">
        <f t="shared" ref="J25:L27" si="1">+J26</f>
        <v>50000</v>
      </c>
      <c r="K25" s="15">
        <f t="shared" si="1"/>
        <v>50000</v>
      </c>
      <c r="L25" s="15">
        <f t="shared" si="1"/>
        <v>50000</v>
      </c>
    </row>
    <row r="26" spans="1:13" ht="17.25" customHeight="1" thickBot="1">
      <c r="A26" s="133"/>
      <c r="B26" s="133"/>
      <c r="C26" s="133"/>
      <c r="D26" s="133"/>
      <c r="E26" s="133"/>
      <c r="F26" s="173">
        <v>4151</v>
      </c>
      <c r="G26" s="103" t="s">
        <v>4</v>
      </c>
      <c r="H26" s="30">
        <f t="shared" si="0"/>
        <v>200000</v>
      </c>
      <c r="I26" s="30">
        <v>50000</v>
      </c>
      <c r="J26" s="30">
        <v>50000</v>
      </c>
      <c r="K26" s="30">
        <v>50000</v>
      </c>
      <c r="L26" s="30">
        <v>50000</v>
      </c>
    </row>
    <row r="27" spans="1:13" ht="18" customHeight="1" thickBot="1">
      <c r="A27" s="132"/>
      <c r="B27" s="132"/>
      <c r="C27" s="132"/>
      <c r="D27" s="132"/>
      <c r="E27" s="219">
        <v>216</v>
      </c>
      <c r="F27" s="13">
        <v>416</v>
      </c>
      <c r="G27" s="14" t="s">
        <v>26</v>
      </c>
      <c r="H27" s="15">
        <f t="shared" si="0"/>
        <v>339242</v>
      </c>
      <c r="I27" s="15">
        <f>SUM(I28)</f>
        <v>0</v>
      </c>
      <c r="J27" s="15">
        <f t="shared" si="1"/>
        <v>0</v>
      </c>
      <c r="K27" s="15">
        <f>SUM(K28)</f>
        <v>0</v>
      </c>
      <c r="L27" s="15">
        <f>SUM(L28)</f>
        <v>339242</v>
      </c>
    </row>
    <row r="28" spans="1:13" ht="33" customHeight="1" thickBot="1">
      <c r="A28" s="133"/>
      <c r="B28" s="133"/>
      <c r="C28" s="133"/>
      <c r="D28" s="133"/>
      <c r="E28" s="133"/>
      <c r="F28" s="104">
        <v>4161</v>
      </c>
      <c r="G28" s="103" t="s">
        <v>254</v>
      </c>
      <c r="H28" s="30">
        <f>SUM(I28+J28+K28+L28)</f>
        <v>339242</v>
      </c>
      <c r="I28" s="30">
        <v>0</v>
      </c>
      <c r="J28" s="30">
        <v>0</v>
      </c>
      <c r="K28" s="30">
        <v>0</v>
      </c>
      <c r="L28" s="30">
        <v>339242</v>
      </c>
    </row>
    <row r="29" spans="1:13" ht="20.25" customHeight="1" thickBot="1">
      <c r="A29" s="175"/>
      <c r="B29" s="175"/>
      <c r="C29" s="175"/>
      <c r="D29" s="175"/>
      <c r="E29" s="220">
        <v>217</v>
      </c>
      <c r="F29" s="71">
        <v>421</v>
      </c>
      <c r="G29" s="14" t="s">
        <v>5</v>
      </c>
      <c r="H29" s="15">
        <f t="shared" si="0"/>
        <v>2269190</v>
      </c>
      <c r="I29" s="15">
        <f>SUM(I30+I31+I32+I33+I34+I35)</f>
        <v>520000</v>
      </c>
      <c r="J29" s="15">
        <f>SUM(J30+J31+J32+J33+J34+J35)</f>
        <v>600000</v>
      </c>
      <c r="K29" s="15">
        <f>SUM(K30+K31+K32+K33+K34+K35)</f>
        <v>500000</v>
      </c>
      <c r="L29" s="15">
        <f>SUM(L30+L31+L32+L33+L34+L35)</f>
        <v>649190</v>
      </c>
    </row>
    <row r="30" spans="1:13" ht="18.75" customHeight="1" thickBot="1">
      <c r="A30" s="442"/>
      <c r="B30" s="443"/>
      <c r="C30" s="445"/>
      <c r="D30" s="442"/>
      <c r="E30" s="443"/>
      <c r="F30" s="450">
        <v>4211</v>
      </c>
      <c r="G30" s="379" t="s">
        <v>32</v>
      </c>
      <c r="H30" s="289">
        <f t="shared" si="0"/>
        <v>100000</v>
      </c>
      <c r="I30" s="386">
        <v>25000</v>
      </c>
      <c r="J30" s="386">
        <v>25000</v>
      </c>
      <c r="K30" s="389">
        <v>25000</v>
      </c>
      <c r="L30" s="392">
        <v>25000</v>
      </c>
      <c r="M30" s="391"/>
    </row>
    <row r="31" spans="1:13" ht="31.5" customHeight="1" thickBot="1">
      <c r="A31" s="441"/>
      <c r="B31" s="368"/>
      <c r="C31" s="444"/>
      <c r="D31" s="423"/>
      <c r="E31" s="175"/>
      <c r="F31" s="451">
        <v>4212</v>
      </c>
      <c r="G31" s="380" t="s">
        <v>153</v>
      </c>
      <c r="H31" s="383">
        <f>SUM(I31+J31+K31+L31)</f>
        <v>1436000</v>
      </c>
      <c r="I31" s="384">
        <v>344941</v>
      </c>
      <c r="J31" s="387">
        <v>358985</v>
      </c>
      <c r="K31" s="383">
        <v>362985</v>
      </c>
      <c r="L31" s="383">
        <v>369089</v>
      </c>
      <c r="M31" s="391"/>
    </row>
    <row r="32" spans="1:13" ht="33.75" customHeight="1" thickBot="1">
      <c r="A32" s="441"/>
      <c r="B32" s="175"/>
      <c r="C32" s="175"/>
      <c r="D32" s="369"/>
      <c r="E32" s="175"/>
      <c r="F32" s="451">
        <v>4213</v>
      </c>
      <c r="G32" s="380" t="s">
        <v>154</v>
      </c>
      <c r="H32" s="384">
        <f t="shared" si="0"/>
        <v>27690</v>
      </c>
      <c r="I32" s="387">
        <v>6662</v>
      </c>
      <c r="J32" s="383">
        <v>6662</v>
      </c>
      <c r="K32" s="384">
        <v>6662</v>
      </c>
      <c r="L32" s="387">
        <v>7704</v>
      </c>
      <c r="M32" s="391"/>
    </row>
    <row r="33" spans="1:13" ht="18.75" customHeight="1" thickBot="1">
      <c r="A33" s="441"/>
      <c r="B33" s="175"/>
      <c r="C33" s="175"/>
      <c r="D33" s="374"/>
      <c r="E33" s="175"/>
      <c r="F33" s="451">
        <v>4214</v>
      </c>
      <c r="G33" s="381" t="s">
        <v>155</v>
      </c>
      <c r="H33" s="303">
        <f t="shared" si="0"/>
        <v>278500</v>
      </c>
      <c r="I33" s="383">
        <v>69625</v>
      </c>
      <c r="J33" s="383">
        <v>69625</v>
      </c>
      <c r="K33" s="384">
        <v>69625</v>
      </c>
      <c r="L33" s="387">
        <v>69625</v>
      </c>
      <c r="M33" s="391"/>
    </row>
    <row r="34" spans="1:13" ht="18.75" customHeight="1" thickBot="1">
      <c r="A34" s="423"/>
      <c r="B34" s="369"/>
      <c r="C34" s="175"/>
      <c r="D34" s="374"/>
      <c r="E34" s="449"/>
      <c r="F34" s="453">
        <v>4215</v>
      </c>
      <c r="G34" s="380" t="s">
        <v>111</v>
      </c>
      <c r="H34" s="315">
        <f t="shared" si="0"/>
        <v>425000</v>
      </c>
      <c r="I34" s="383">
        <v>73272</v>
      </c>
      <c r="J34" s="384">
        <v>139228</v>
      </c>
      <c r="K34" s="384">
        <v>35228</v>
      </c>
      <c r="L34" s="384">
        <v>177272</v>
      </c>
    </row>
    <row r="35" spans="1:13" ht="21" customHeight="1" thickBot="1">
      <c r="A35" s="371"/>
      <c r="B35" s="370"/>
      <c r="C35" s="175"/>
      <c r="D35" s="175"/>
      <c r="E35" s="175"/>
      <c r="F35" s="452">
        <v>4219</v>
      </c>
      <c r="G35" s="382" t="s">
        <v>178</v>
      </c>
      <c r="H35" s="385">
        <v>2000</v>
      </c>
      <c r="I35" s="390">
        <v>500</v>
      </c>
      <c r="J35" s="388">
        <v>500</v>
      </c>
      <c r="K35" s="390">
        <v>500</v>
      </c>
      <c r="L35" s="388">
        <v>500</v>
      </c>
      <c r="M35" s="391"/>
    </row>
    <row r="36" spans="1:13" ht="22.5" customHeight="1" thickBot="1">
      <c r="A36" s="175"/>
      <c r="B36" s="175"/>
      <c r="C36" s="175"/>
      <c r="D36" s="175"/>
      <c r="E36" s="220">
        <v>218</v>
      </c>
      <c r="F36" s="71">
        <v>422</v>
      </c>
      <c r="G36" s="14" t="s">
        <v>6</v>
      </c>
      <c r="H36" s="15">
        <f>SUM(I36+J36+K36+L36)</f>
        <v>30000</v>
      </c>
      <c r="I36" s="15">
        <f>I37</f>
        <v>5000</v>
      </c>
      <c r="J36" s="15">
        <f>J37</f>
        <v>10000</v>
      </c>
      <c r="K36" s="15">
        <f>K37</f>
        <v>10000</v>
      </c>
      <c r="L36" s="15">
        <f>L37</f>
        <v>5000</v>
      </c>
    </row>
    <row r="37" spans="1:13" ht="31.5" customHeight="1" thickBot="1">
      <c r="A37" s="133"/>
      <c r="B37" s="133"/>
      <c r="C37" s="133"/>
      <c r="D37" s="133"/>
      <c r="E37" s="133"/>
      <c r="F37" s="104">
        <v>4221</v>
      </c>
      <c r="G37" s="103" t="s">
        <v>112</v>
      </c>
      <c r="H37" s="30">
        <f>SUM(I37+J37+K37+L37)</f>
        <v>30000</v>
      </c>
      <c r="I37" s="30">
        <v>5000</v>
      </c>
      <c r="J37" s="30">
        <v>10000</v>
      </c>
      <c r="K37" s="30">
        <v>10000</v>
      </c>
      <c r="L37" s="30">
        <v>5000</v>
      </c>
    </row>
    <row r="38" spans="1:13" ht="21.75" customHeight="1" thickBot="1">
      <c r="A38" s="132"/>
      <c r="B38" s="132"/>
      <c r="C38" s="132"/>
      <c r="D38" s="132"/>
      <c r="E38" s="219">
        <v>219</v>
      </c>
      <c r="F38" s="13">
        <v>423</v>
      </c>
      <c r="G38" s="14" t="s">
        <v>7</v>
      </c>
      <c r="H38" s="15">
        <f t="shared" ref="H38:H68" si="2">SUM(I38+J38+K38+L38)</f>
        <v>674350</v>
      </c>
      <c r="I38" s="15">
        <f>SUM(I39:I44)</f>
        <v>150000</v>
      </c>
      <c r="J38" s="15">
        <f>SUM(J39:J44)</f>
        <v>200000</v>
      </c>
      <c r="K38" s="15">
        <f>SUM(K39:K44)</f>
        <v>100000</v>
      </c>
      <c r="L38" s="15">
        <f>SUM(L39:L44)</f>
        <v>224350</v>
      </c>
    </row>
    <row r="39" spans="1:13" ht="21.75" customHeight="1" thickBot="1">
      <c r="A39" s="133"/>
      <c r="B39" s="133"/>
      <c r="C39" s="133"/>
      <c r="D39" s="133"/>
      <c r="E39" s="175"/>
      <c r="F39" s="173">
        <v>4232</v>
      </c>
      <c r="G39" s="58" t="s">
        <v>113</v>
      </c>
      <c r="H39" s="59">
        <f t="shared" si="2"/>
        <v>110000</v>
      </c>
      <c r="I39" s="59">
        <v>8750</v>
      </c>
      <c r="J39" s="59">
        <v>8750</v>
      </c>
      <c r="K39" s="59">
        <v>8750</v>
      </c>
      <c r="L39" s="289">
        <v>83750</v>
      </c>
    </row>
    <row r="40" spans="1:13" ht="32.25" customHeight="1" thickBot="1">
      <c r="A40" s="133"/>
      <c r="B40" s="133"/>
      <c r="C40" s="133"/>
      <c r="D40" s="133"/>
      <c r="E40" s="447"/>
      <c r="F40" s="179">
        <v>4233</v>
      </c>
      <c r="G40" s="314" t="s">
        <v>114</v>
      </c>
      <c r="H40" s="237">
        <f>SUM(I40+J40+K40+L40)</f>
        <v>40000</v>
      </c>
      <c r="I40" s="307">
        <v>0</v>
      </c>
      <c r="J40" s="307">
        <v>40000</v>
      </c>
      <c r="K40" s="307">
        <v>0</v>
      </c>
      <c r="L40" s="11">
        <v>0</v>
      </c>
    </row>
    <row r="41" spans="1:13" ht="19.5" customHeight="1" thickBot="1">
      <c r="A41" s="133"/>
      <c r="B41" s="133"/>
      <c r="C41" s="133"/>
      <c r="D41" s="133"/>
      <c r="E41" s="446"/>
      <c r="F41" s="57">
        <v>4234</v>
      </c>
      <c r="G41" s="314" t="s">
        <v>115</v>
      </c>
      <c r="H41" s="11">
        <f t="shared" si="2"/>
        <v>178350</v>
      </c>
      <c r="I41" s="237">
        <v>48850</v>
      </c>
      <c r="J41" s="237">
        <v>62650</v>
      </c>
      <c r="K41" s="237">
        <v>18750</v>
      </c>
      <c r="L41" s="237">
        <v>48100</v>
      </c>
    </row>
    <row r="42" spans="1:13" ht="21.75" customHeight="1" thickBot="1">
      <c r="A42" s="133"/>
      <c r="B42" s="133"/>
      <c r="C42" s="133"/>
      <c r="D42" s="133"/>
      <c r="E42" s="175"/>
      <c r="F42" s="57">
        <v>4235</v>
      </c>
      <c r="G42" s="314" t="s">
        <v>116</v>
      </c>
      <c r="H42" s="307">
        <f>SUM(I42+J42+K42+L42)</f>
        <v>56000</v>
      </c>
      <c r="I42" s="237">
        <v>19900</v>
      </c>
      <c r="J42" s="11">
        <v>36100</v>
      </c>
      <c r="K42" s="323">
        <v>0</v>
      </c>
      <c r="L42" s="11">
        <v>0</v>
      </c>
    </row>
    <row r="43" spans="1:13" ht="21" customHeight="1" thickBot="1">
      <c r="A43" s="133"/>
      <c r="B43" s="133"/>
      <c r="C43" s="133"/>
      <c r="D43" s="133"/>
      <c r="E43" s="447"/>
      <c r="F43" s="173">
        <v>4237</v>
      </c>
      <c r="G43" s="10" t="s">
        <v>157</v>
      </c>
      <c r="H43" s="307">
        <f t="shared" si="2"/>
        <v>80000</v>
      </c>
      <c r="I43" s="237">
        <v>20000</v>
      </c>
      <c r="J43" s="307">
        <v>20000</v>
      </c>
      <c r="K43" s="11">
        <v>20000</v>
      </c>
      <c r="L43" s="307">
        <v>20000</v>
      </c>
    </row>
    <row r="44" spans="1:13" ht="21.75" customHeight="1" thickBot="1">
      <c r="A44" s="133"/>
      <c r="B44" s="133"/>
      <c r="C44" s="133"/>
      <c r="D44" s="133"/>
      <c r="E44" s="175"/>
      <c r="F44" s="173">
        <v>4239</v>
      </c>
      <c r="G44" s="272" t="s">
        <v>9</v>
      </c>
      <c r="H44" s="271">
        <f t="shared" si="2"/>
        <v>210000</v>
      </c>
      <c r="I44" s="271">
        <v>52500</v>
      </c>
      <c r="J44" s="271">
        <v>32500</v>
      </c>
      <c r="K44" s="271">
        <v>52500</v>
      </c>
      <c r="L44" s="271">
        <v>72500</v>
      </c>
    </row>
    <row r="45" spans="1:13" ht="19.5" customHeight="1" thickBot="1">
      <c r="A45" s="132"/>
      <c r="B45" s="132"/>
      <c r="C45" s="132"/>
      <c r="D45" s="132"/>
      <c r="E45" s="219">
        <v>220</v>
      </c>
      <c r="F45" s="13">
        <v>424</v>
      </c>
      <c r="G45" s="14" t="s">
        <v>25</v>
      </c>
      <c r="H45" s="15">
        <f t="shared" si="2"/>
        <v>150000</v>
      </c>
      <c r="I45" s="15">
        <f>+I47+I46</f>
        <v>50000</v>
      </c>
      <c r="J45" s="15">
        <f>+J47+J46</f>
        <v>50000</v>
      </c>
      <c r="K45" s="15">
        <f>+K47+K46</f>
        <v>30000</v>
      </c>
      <c r="L45" s="15">
        <f>+L47+L46</f>
        <v>20000</v>
      </c>
    </row>
    <row r="46" spans="1:13" ht="19.5" customHeight="1" thickBot="1">
      <c r="A46" s="367"/>
      <c r="B46" s="367"/>
      <c r="C46" s="367"/>
      <c r="D46" s="367"/>
      <c r="E46" s="446"/>
      <c r="F46" s="57">
        <v>4242</v>
      </c>
      <c r="G46" s="58" t="s">
        <v>255</v>
      </c>
      <c r="H46" s="289">
        <f>SUM(I46+J46+K46+L46)</f>
        <v>100000</v>
      </c>
      <c r="I46" s="289">
        <v>50000</v>
      </c>
      <c r="J46" s="289">
        <v>20000</v>
      </c>
      <c r="K46" s="289">
        <v>15000</v>
      </c>
      <c r="L46" s="289">
        <v>15000</v>
      </c>
    </row>
    <row r="47" spans="1:13" ht="19.5" customHeight="1" thickBot="1">
      <c r="A47" s="133"/>
      <c r="B47" s="133"/>
      <c r="C47" s="133"/>
      <c r="D47" s="133"/>
      <c r="E47" s="175"/>
      <c r="F47" s="454">
        <v>4249</v>
      </c>
      <c r="G47" s="272" t="s">
        <v>158</v>
      </c>
      <c r="H47" s="8">
        <f>SUM(I47+J47+K47+L47)</f>
        <v>50000</v>
      </c>
      <c r="I47" s="8">
        <v>0</v>
      </c>
      <c r="J47" s="8">
        <v>30000</v>
      </c>
      <c r="K47" s="8">
        <v>15000</v>
      </c>
      <c r="L47" s="8">
        <v>5000</v>
      </c>
    </row>
    <row r="48" spans="1:13" ht="16.5" customHeight="1" thickBot="1">
      <c r="A48" s="132"/>
      <c r="B48" s="132"/>
      <c r="C48" s="132"/>
      <c r="D48" s="132"/>
      <c r="E48" s="219">
        <v>221</v>
      </c>
      <c r="F48" s="13">
        <v>425</v>
      </c>
      <c r="G48" s="14" t="s">
        <v>11</v>
      </c>
      <c r="H48" s="15">
        <f t="shared" si="2"/>
        <v>888000</v>
      </c>
      <c r="I48" s="15">
        <f>SUM(I49:I50)</f>
        <v>160000</v>
      </c>
      <c r="J48" s="15">
        <f>SUM(J49:J50)</f>
        <v>210000</v>
      </c>
      <c r="K48" s="15">
        <f>SUM(K49:K50)</f>
        <v>300000</v>
      </c>
      <c r="L48" s="15">
        <f>SUM(L49:L50)</f>
        <v>218000</v>
      </c>
    </row>
    <row r="49" spans="1:13" ht="30.75" customHeight="1" thickBot="1">
      <c r="A49" s="62"/>
      <c r="B49" s="62"/>
      <c r="C49" s="62"/>
      <c r="D49" s="62"/>
      <c r="E49" s="446"/>
      <c r="F49" s="173">
        <v>4251</v>
      </c>
      <c r="G49" s="58" t="s">
        <v>119</v>
      </c>
      <c r="H49" s="289">
        <f t="shared" si="2"/>
        <v>538000</v>
      </c>
      <c r="I49" s="289">
        <f>100000+40000</f>
        <v>140000</v>
      </c>
      <c r="J49" s="289">
        <f>230000-40000</f>
        <v>190000</v>
      </c>
      <c r="K49" s="289">
        <v>170000</v>
      </c>
      <c r="L49" s="289">
        <v>38000</v>
      </c>
    </row>
    <row r="50" spans="1:13" ht="33" customHeight="1" thickBot="1">
      <c r="A50" s="62"/>
      <c r="B50" s="62"/>
      <c r="C50" s="62"/>
      <c r="D50" s="62"/>
      <c r="E50" s="175"/>
      <c r="F50" s="6">
        <v>4252</v>
      </c>
      <c r="G50" s="272" t="s">
        <v>120</v>
      </c>
      <c r="H50" s="8">
        <f t="shared" si="2"/>
        <v>350000</v>
      </c>
      <c r="I50" s="8">
        <v>20000</v>
      </c>
      <c r="J50" s="8">
        <v>20000</v>
      </c>
      <c r="K50" s="8">
        <v>130000</v>
      </c>
      <c r="L50" s="8">
        <v>180000</v>
      </c>
    </row>
    <row r="51" spans="1:13" ht="17.25" customHeight="1" thickBot="1">
      <c r="A51" s="177"/>
      <c r="B51" s="177"/>
      <c r="C51" s="177"/>
      <c r="D51" s="177"/>
      <c r="E51" s="220">
        <v>222</v>
      </c>
      <c r="F51" s="71">
        <v>426</v>
      </c>
      <c r="G51" s="14" t="s">
        <v>12</v>
      </c>
      <c r="H51" s="15">
        <f t="shared" si="2"/>
        <v>977000</v>
      </c>
      <c r="I51" s="221">
        <f>SUM(I52:I57)</f>
        <v>220000</v>
      </c>
      <c r="J51" s="221">
        <f>SUM(J52:J57)</f>
        <v>250000</v>
      </c>
      <c r="K51" s="221">
        <f>SUM(K52:K57)</f>
        <v>150000</v>
      </c>
      <c r="L51" s="221">
        <f>SUM(L52:L57)</f>
        <v>357000</v>
      </c>
    </row>
    <row r="52" spans="1:13" ht="17.25" customHeight="1" thickBot="1">
      <c r="A52" s="439"/>
      <c r="B52" s="439"/>
      <c r="C52" s="439"/>
      <c r="D52" s="440"/>
      <c r="E52" s="175"/>
      <c r="F52" s="57">
        <v>4261</v>
      </c>
      <c r="G52" s="330" t="s">
        <v>121</v>
      </c>
      <c r="H52" s="59">
        <f t="shared" si="2"/>
        <v>140000</v>
      </c>
      <c r="I52" s="289">
        <v>20000</v>
      </c>
      <c r="J52" s="19">
        <v>40000</v>
      </c>
      <c r="K52" s="339">
        <v>20000</v>
      </c>
      <c r="L52" s="289">
        <v>60000</v>
      </c>
    </row>
    <row r="53" spans="1:13" ht="31.5" customHeight="1" thickBot="1">
      <c r="A53" s="423"/>
      <c r="B53" s="175"/>
      <c r="C53" s="175"/>
      <c r="D53" s="372"/>
      <c r="E53" s="448"/>
      <c r="F53" s="173">
        <v>4263</v>
      </c>
      <c r="G53" s="302" t="s">
        <v>159</v>
      </c>
      <c r="H53" s="237">
        <f t="shared" si="2"/>
        <v>110000</v>
      </c>
      <c r="I53" s="213">
        <v>90000</v>
      </c>
      <c r="J53" s="237">
        <v>20000</v>
      </c>
      <c r="K53" s="315">
        <v>0</v>
      </c>
      <c r="L53" s="237">
        <v>0</v>
      </c>
    </row>
    <row r="54" spans="1:13" ht="17.25" customHeight="1" thickBot="1">
      <c r="A54" s="423"/>
      <c r="B54" s="175"/>
      <c r="C54" s="175"/>
      <c r="D54" s="372"/>
      <c r="E54" s="175"/>
      <c r="F54" s="455">
        <v>4264</v>
      </c>
      <c r="G54" s="314" t="s">
        <v>160</v>
      </c>
      <c r="H54" s="11">
        <f t="shared" si="2"/>
        <v>242000</v>
      </c>
      <c r="I54" s="213">
        <v>60000</v>
      </c>
      <c r="J54" s="237">
        <v>31000</v>
      </c>
      <c r="K54" s="23">
        <v>70000</v>
      </c>
      <c r="L54" s="23">
        <v>81000</v>
      </c>
    </row>
    <row r="55" spans="1:13" ht="32.25" customHeight="1" thickBot="1">
      <c r="A55" s="423"/>
      <c r="B55" s="371"/>
      <c r="C55" s="370"/>
      <c r="D55" s="175"/>
      <c r="E55" s="448"/>
      <c r="F55" s="173">
        <v>4266</v>
      </c>
      <c r="G55" s="393" t="s">
        <v>179</v>
      </c>
      <c r="H55" s="237">
        <f>SUM(I55+J55+K55+L55)</f>
        <v>90000</v>
      </c>
      <c r="I55" s="213"/>
      <c r="J55" s="237">
        <v>20000</v>
      </c>
      <c r="K55" s="237">
        <v>10000</v>
      </c>
      <c r="L55" s="23">
        <v>60000</v>
      </c>
    </row>
    <row r="56" spans="1:13" ht="31.5" customHeight="1" thickBot="1">
      <c r="A56" s="438"/>
      <c r="B56" s="175"/>
      <c r="C56" s="175"/>
      <c r="D56" s="175"/>
      <c r="E56" s="446"/>
      <c r="F56" s="179">
        <v>4268</v>
      </c>
      <c r="G56" s="314" t="s">
        <v>124</v>
      </c>
      <c r="H56" s="102">
        <f t="shared" si="2"/>
        <v>80000</v>
      </c>
      <c r="I56" s="213">
        <v>20000</v>
      </c>
      <c r="J56" s="237">
        <v>40000</v>
      </c>
      <c r="K56" s="237">
        <v>20000</v>
      </c>
      <c r="L56" s="237">
        <v>0</v>
      </c>
    </row>
    <row r="57" spans="1:13" ht="17.25" customHeight="1" thickBot="1">
      <c r="A57" s="440"/>
      <c r="B57" s="175"/>
      <c r="C57" s="369"/>
      <c r="D57" s="175"/>
      <c r="E57" s="175"/>
      <c r="F57" s="173">
        <v>4269</v>
      </c>
      <c r="G57" s="360" t="s">
        <v>34</v>
      </c>
      <c r="H57" s="271">
        <f t="shared" si="2"/>
        <v>315000</v>
      </c>
      <c r="I57" s="395">
        <v>30000</v>
      </c>
      <c r="J57" s="271">
        <v>99000</v>
      </c>
      <c r="K57" s="394">
        <v>30000</v>
      </c>
      <c r="L57" s="394">
        <v>156000</v>
      </c>
    </row>
    <row r="58" spans="1:13" ht="17.25" customHeight="1" thickBot="1">
      <c r="A58" s="256"/>
      <c r="B58" s="256"/>
      <c r="C58" s="256"/>
      <c r="D58" s="253"/>
      <c r="E58" s="261">
        <v>223</v>
      </c>
      <c r="F58" s="223">
        <v>444</v>
      </c>
      <c r="G58" s="263" t="s">
        <v>177</v>
      </c>
      <c r="H58" s="224">
        <f>SUM(H59)</f>
        <v>10000</v>
      </c>
      <c r="I58" s="226">
        <f>SUM(I59)</f>
        <v>2000</v>
      </c>
      <c r="J58" s="224">
        <f>SUM(J59)</f>
        <v>3000</v>
      </c>
      <c r="K58" s="224">
        <f>SUM(K59)</f>
        <v>2000</v>
      </c>
      <c r="L58" s="269">
        <f>SUM(L59)</f>
        <v>3000</v>
      </c>
      <c r="M58" s="260"/>
    </row>
    <row r="59" spans="1:13" ht="17.25" customHeight="1" thickBot="1">
      <c r="A59" s="256"/>
      <c r="B59" s="256"/>
      <c r="C59" s="256"/>
      <c r="D59" s="256"/>
      <c r="E59" s="264"/>
      <c r="F59" s="265">
        <v>4442</v>
      </c>
      <c r="G59" s="266" t="s">
        <v>176</v>
      </c>
      <c r="H59" s="267">
        <f>SUM(I59+J59+K59+L59)</f>
        <v>10000</v>
      </c>
      <c r="I59" s="268">
        <v>2000</v>
      </c>
      <c r="J59" s="268">
        <v>3000</v>
      </c>
      <c r="K59" s="267">
        <v>2000</v>
      </c>
      <c r="L59" s="316">
        <v>3000</v>
      </c>
      <c r="M59" s="391"/>
    </row>
    <row r="60" spans="1:13" ht="15" customHeight="1" thickBot="1">
      <c r="A60" s="62"/>
      <c r="B60" s="62"/>
      <c r="C60" s="62"/>
      <c r="D60" s="62"/>
      <c r="E60" s="219">
        <v>224</v>
      </c>
      <c r="F60" s="222">
        <v>465</v>
      </c>
      <c r="G60" s="262" t="s">
        <v>87</v>
      </c>
      <c r="H60" s="224">
        <f t="shared" si="2"/>
        <v>877225</v>
      </c>
      <c r="I60" s="224">
        <f>+I61</f>
        <v>219307</v>
      </c>
      <c r="J60" s="226">
        <f>+J61</f>
        <v>219307</v>
      </c>
      <c r="K60" s="224">
        <f>+K61</f>
        <v>219307</v>
      </c>
      <c r="L60" s="224">
        <f>+L61</f>
        <v>219304</v>
      </c>
    </row>
    <row r="61" spans="1:13" ht="33.75" customHeight="1" thickBot="1">
      <c r="A61" s="423"/>
      <c r="B61" s="175"/>
      <c r="C61" s="175"/>
      <c r="D61" s="175"/>
      <c r="E61" s="396"/>
      <c r="F61" s="397">
        <v>4651</v>
      </c>
      <c r="G61" s="398" t="s">
        <v>125</v>
      </c>
      <c r="H61" s="30">
        <f t="shared" si="2"/>
        <v>877225</v>
      </c>
      <c r="I61" s="176">
        <v>219307</v>
      </c>
      <c r="J61" s="61">
        <v>219307</v>
      </c>
      <c r="K61" s="8">
        <v>219307</v>
      </c>
      <c r="L61" s="8">
        <v>219304</v>
      </c>
    </row>
    <row r="62" spans="1:13" ht="15" customHeight="1" thickBot="1">
      <c r="A62" s="367"/>
      <c r="B62" s="134"/>
      <c r="C62" s="367"/>
      <c r="D62" s="367"/>
      <c r="E62" s="219">
        <v>225</v>
      </c>
      <c r="F62" s="13">
        <v>482</v>
      </c>
      <c r="G62" s="212" t="s">
        <v>14</v>
      </c>
      <c r="H62" s="51">
        <f t="shared" si="2"/>
        <v>40000</v>
      </c>
      <c r="I62" s="51">
        <f>SUM(I63+I64)</f>
        <v>10000</v>
      </c>
      <c r="J62" s="224">
        <f>SUM(J63+J64)</f>
        <v>10000</v>
      </c>
      <c r="K62" s="51">
        <f>SUM(K63+K64)</f>
        <v>10000</v>
      </c>
      <c r="L62" s="51">
        <f>SUM(L63+L64)</f>
        <v>10000</v>
      </c>
    </row>
    <row r="63" spans="1:13" ht="15" customHeight="1" thickBot="1">
      <c r="A63" s="423"/>
      <c r="B63" s="175"/>
      <c r="C63" s="373"/>
      <c r="D63" s="367"/>
      <c r="E63" s="175"/>
      <c r="F63" s="173">
        <v>4821</v>
      </c>
      <c r="G63" s="10" t="s">
        <v>126</v>
      </c>
      <c r="H63" s="289">
        <f t="shared" si="2"/>
        <v>10000</v>
      </c>
      <c r="I63" s="11">
        <v>2500</v>
      </c>
      <c r="J63" s="11">
        <v>2500</v>
      </c>
      <c r="K63" s="11">
        <v>2500</v>
      </c>
      <c r="L63" s="11">
        <v>2500</v>
      </c>
    </row>
    <row r="64" spans="1:13" ht="15" customHeight="1" thickBot="1">
      <c r="A64" s="423"/>
      <c r="B64" s="371"/>
      <c r="C64" s="373"/>
      <c r="D64" s="175"/>
      <c r="E64" s="448"/>
      <c r="F64" s="178">
        <v>4822</v>
      </c>
      <c r="G64" s="272" t="s">
        <v>127</v>
      </c>
      <c r="H64" s="8">
        <f t="shared" si="2"/>
        <v>30000</v>
      </c>
      <c r="I64" s="271">
        <v>7500</v>
      </c>
      <c r="J64" s="271">
        <v>7500</v>
      </c>
      <c r="K64" s="271">
        <v>7500</v>
      </c>
      <c r="L64" s="271">
        <v>7500</v>
      </c>
    </row>
    <row r="65" spans="1:13" ht="21" customHeight="1" thickBot="1">
      <c r="A65" s="175"/>
      <c r="B65" s="134"/>
      <c r="C65" s="175"/>
      <c r="D65" s="134"/>
      <c r="E65" s="220">
        <v>226</v>
      </c>
      <c r="F65" s="49">
        <v>483</v>
      </c>
      <c r="G65" s="50" t="s">
        <v>15</v>
      </c>
      <c r="H65" s="15">
        <f t="shared" si="2"/>
        <v>1000</v>
      </c>
      <c r="I65" s="51">
        <v>1000</v>
      </c>
      <c r="J65" s="225"/>
      <c r="K65" s="225"/>
      <c r="L65" s="225"/>
    </row>
    <row r="66" spans="1:13" ht="33" customHeight="1" thickBot="1">
      <c r="A66" s="133"/>
      <c r="B66" s="133"/>
      <c r="C66" s="133"/>
      <c r="D66" s="133"/>
      <c r="E66" s="133"/>
      <c r="F66" s="178">
        <v>4831</v>
      </c>
      <c r="G66" s="7" t="s">
        <v>80</v>
      </c>
      <c r="H66" s="30">
        <f t="shared" si="2"/>
        <v>1000</v>
      </c>
      <c r="I66" s="8">
        <v>1000</v>
      </c>
      <c r="J66" s="8"/>
      <c r="K66" s="8"/>
      <c r="L66" s="8"/>
    </row>
    <row r="67" spans="1:13" ht="18.75" customHeight="1" thickBot="1">
      <c r="A67" s="132"/>
      <c r="B67" s="132"/>
      <c r="C67" s="132"/>
      <c r="D67" s="132"/>
      <c r="E67" s="219">
        <v>227</v>
      </c>
      <c r="F67" s="13">
        <v>512</v>
      </c>
      <c r="G67" s="14" t="s">
        <v>16</v>
      </c>
      <c r="H67" s="15">
        <f t="shared" si="2"/>
        <v>100000</v>
      </c>
      <c r="I67" s="15">
        <f>+I68</f>
        <v>0</v>
      </c>
      <c r="J67" s="15">
        <f>+J68</f>
        <v>100000</v>
      </c>
      <c r="K67" s="15">
        <f>+K68</f>
        <v>0</v>
      </c>
      <c r="L67" s="15">
        <f>+L68</f>
        <v>0</v>
      </c>
    </row>
    <row r="68" spans="1:13" ht="18.75" customHeight="1" thickBot="1">
      <c r="A68" s="133"/>
      <c r="B68" s="133"/>
      <c r="C68" s="133"/>
      <c r="D68" s="133"/>
      <c r="E68" s="133"/>
      <c r="F68" s="179">
        <v>5122</v>
      </c>
      <c r="G68" s="10" t="s">
        <v>161</v>
      </c>
      <c r="H68" s="30">
        <f t="shared" si="2"/>
        <v>100000</v>
      </c>
      <c r="I68" s="11">
        <v>0</v>
      </c>
      <c r="J68" s="11">
        <v>100000</v>
      </c>
      <c r="K68" s="11"/>
      <c r="L68" s="11">
        <v>0</v>
      </c>
    </row>
    <row r="69" spans="1:13" ht="19.5" customHeight="1" thickBot="1">
      <c r="A69" s="495" t="s">
        <v>147</v>
      </c>
      <c r="B69" s="496"/>
      <c r="C69" s="496"/>
      <c r="D69" s="496"/>
      <c r="E69" s="496"/>
      <c r="F69" s="496"/>
      <c r="G69" s="497"/>
      <c r="H69" s="149">
        <f>SUM(H15+H17+H21+H25+H27+H29+H36+H38+H45+H48+H51+H58+H60+H62+H65+H67)</f>
        <v>15698251</v>
      </c>
      <c r="I69" s="149">
        <f>SUM(I15+I17+I21+I25+I27+I29+I36+I38+I45+I48+I51+I58+I60+I62+I65+I67)</f>
        <v>3620368</v>
      </c>
      <c r="J69" s="149">
        <f>SUM(J15+J17+J21+J25+J27+J29+J36+J38+J45+J48+J51+J58+J60+J62+J65+J67)</f>
        <v>4015368</v>
      </c>
      <c r="K69" s="149">
        <f>SUM(K15+K17+K21+K25+K27+K29+K36+K38+K45+K48+K51+K58+K60+K62+K65+K67)</f>
        <v>3684368</v>
      </c>
      <c r="L69" s="149">
        <f>SUM(L15+L17+L21+L25+L27+L29+L36+L38+L45+L48+L51+L58+L60+L62+L65+L67)</f>
        <v>4378147</v>
      </c>
    </row>
    <row r="70" spans="1:13" ht="63.75" thickBot="1">
      <c r="A70" s="424"/>
      <c r="B70" s="417"/>
      <c r="C70" s="163" t="s">
        <v>148</v>
      </c>
      <c r="D70" s="168"/>
      <c r="E70" s="168"/>
      <c r="F70" s="168"/>
      <c r="G70" s="406" t="s">
        <v>256</v>
      </c>
      <c r="H70" s="402"/>
      <c r="I70" s="403"/>
      <c r="J70" s="403"/>
      <c r="K70" s="402"/>
      <c r="L70" s="400"/>
    </row>
    <row r="71" spans="1:13" ht="16.5" thickBot="1">
      <c r="A71" s="425"/>
      <c r="B71" s="413"/>
      <c r="C71" s="426"/>
      <c r="D71" s="170" t="s">
        <v>97</v>
      </c>
      <c r="E71" s="171"/>
      <c r="F71" s="171"/>
      <c r="G71" s="172" t="s">
        <v>10</v>
      </c>
      <c r="H71" s="399"/>
      <c r="I71" s="404"/>
      <c r="J71" s="399"/>
      <c r="K71" s="399"/>
      <c r="L71" s="401"/>
    </row>
    <row r="72" spans="1:13" ht="16.5" thickBot="1">
      <c r="A72" s="429"/>
      <c r="B72" s="427"/>
      <c r="C72" s="427"/>
      <c r="D72" s="227"/>
      <c r="E72" s="219">
        <v>229</v>
      </c>
      <c r="F72" s="71">
        <v>421</v>
      </c>
      <c r="G72" s="408" t="s">
        <v>5</v>
      </c>
      <c r="H72" s="407">
        <f>+H73+H74</f>
        <v>2475000</v>
      </c>
      <c r="I72" s="422">
        <f>+I73+I74</f>
        <v>600000</v>
      </c>
      <c r="J72" s="435">
        <f>+J73+J74</f>
        <v>600000</v>
      </c>
      <c r="K72" s="422">
        <f>+K73+K74</f>
        <v>600000</v>
      </c>
      <c r="L72" s="422">
        <f>+L73+L74</f>
        <v>675000</v>
      </c>
    </row>
    <row r="73" spans="1:13" ht="16.5" thickBot="1">
      <c r="A73" s="430"/>
      <c r="B73" s="427"/>
      <c r="C73" s="427"/>
      <c r="D73" s="405"/>
      <c r="E73" s="446"/>
      <c r="F73" s="206">
        <v>4214</v>
      </c>
      <c r="G73" s="432" t="s">
        <v>162</v>
      </c>
      <c r="H73" s="289">
        <f>SUM(I73+J73+K73+L73)</f>
        <v>25000</v>
      </c>
      <c r="I73" s="434">
        <v>6250</v>
      </c>
      <c r="J73" s="436">
        <v>6250</v>
      </c>
      <c r="K73" s="437">
        <v>6250</v>
      </c>
      <c r="L73" s="437">
        <v>6250</v>
      </c>
    </row>
    <row r="74" spans="1:13" ht="16.5" thickBot="1">
      <c r="A74" s="428"/>
      <c r="B74" s="427"/>
      <c r="C74" s="431"/>
      <c r="D74" s="227"/>
      <c r="E74" s="456"/>
      <c r="F74" s="173">
        <v>4216</v>
      </c>
      <c r="G74" s="433" t="s">
        <v>156</v>
      </c>
      <c r="H74" s="316">
        <f>SUM(I74+J74+K74+L74)</f>
        <v>2450000</v>
      </c>
      <c r="I74" s="409">
        <v>593750</v>
      </c>
      <c r="J74" s="410">
        <v>593750</v>
      </c>
      <c r="K74" s="409">
        <v>593750</v>
      </c>
      <c r="L74" s="410">
        <v>668750</v>
      </c>
      <c r="M74" s="391"/>
    </row>
    <row r="75" spans="1:13" ht="16.5" thickBot="1">
      <c r="A75" s="175"/>
      <c r="B75" s="175"/>
      <c r="C75" s="175"/>
      <c r="D75" s="132"/>
      <c r="E75" s="219">
        <v>230</v>
      </c>
      <c r="F75" s="71">
        <v>422</v>
      </c>
      <c r="G75" s="14" t="s">
        <v>6</v>
      </c>
      <c r="H75" s="51">
        <f>+H76</f>
        <v>35000</v>
      </c>
      <c r="I75" s="224">
        <f>+I76</f>
        <v>5000</v>
      </c>
      <c r="J75" s="224">
        <f>+J76</f>
        <v>10000</v>
      </c>
      <c r="K75" s="224">
        <f>+K76</f>
        <v>10000</v>
      </c>
      <c r="L75" s="224">
        <f>+L76</f>
        <v>10000</v>
      </c>
    </row>
    <row r="76" spans="1:13" ht="32.25" thickBot="1">
      <c r="A76" s="133"/>
      <c r="B76" s="133"/>
      <c r="C76" s="133"/>
      <c r="D76" s="133"/>
      <c r="E76" s="133"/>
      <c r="F76" s="104">
        <v>4221</v>
      </c>
      <c r="G76" s="103" t="s">
        <v>112</v>
      </c>
      <c r="H76" s="30">
        <f>SUM(I76+J76+K76+L76)</f>
        <v>35000</v>
      </c>
      <c r="I76" s="30">
        <v>5000</v>
      </c>
      <c r="J76" s="30">
        <v>10000</v>
      </c>
      <c r="K76" s="30">
        <v>10000</v>
      </c>
      <c r="L76" s="30">
        <v>10000</v>
      </c>
    </row>
    <row r="77" spans="1:13" ht="15.75" customHeight="1">
      <c r="A77" s="528"/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30"/>
    </row>
    <row r="78" spans="1:13">
      <c r="A78" s="485"/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7"/>
    </row>
    <row r="79" spans="1:13" ht="15.75" thickBot="1">
      <c r="A79" s="488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90"/>
    </row>
    <row r="80" spans="1:13" ht="16.5" thickBot="1">
      <c r="A80" s="132"/>
      <c r="B80" s="132"/>
      <c r="C80" s="132"/>
      <c r="D80" s="132"/>
      <c r="E80" s="219">
        <v>231</v>
      </c>
      <c r="F80" s="13">
        <v>423</v>
      </c>
      <c r="G80" s="14" t="s">
        <v>7</v>
      </c>
      <c r="H80" s="15">
        <f>SUM(I80+J80+K80+L80)</f>
        <v>4252000</v>
      </c>
      <c r="I80" s="15">
        <f>SUM(I81:I86)</f>
        <v>600000</v>
      </c>
      <c r="J80" s="15">
        <f>SUM(J81:J86)</f>
        <v>1200000</v>
      </c>
      <c r="K80" s="15">
        <f>SUM(K81:K86)</f>
        <v>1400000</v>
      </c>
      <c r="L80" s="15">
        <f>SUM(L81:L86)</f>
        <v>1052000</v>
      </c>
    </row>
    <row r="81" spans="1:13" ht="32.25" thickBot="1">
      <c r="A81" s="133"/>
      <c r="B81" s="133"/>
      <c r="C81" s="133"/>
      <c r="D81" s="133"/>
      <c r="E81" s="133"/>
      <c r="F81" s="173">
        <v>4233</v>
      </c>
      <c r="G81" s="58" t="s">
        <v>114</v>
      </c>
      <c r="H81" s="59">
        <f t="shared" ref="H81:H86" si="3">SUM(I81+J81+K81+L81)</f>
        <v>80000</v>
      </c>
      <c r="I81" s="289">
        <v>20000</v>
      </c>
      <c r="J81" s="289">
        <v>20000</v>
      </c>
      <c r="K81" s="59">
        <v>20000</v>
      </c>
      <c r="L81" s="59">
        <v>20000</v>
      </c>
    </row>
    <row r="82" spans="1:13" ht="16.5" thickBot="1">
      <c r="A82" s="133"/>
      <c r="B82" s="133"/>
      <c r="C82" s="133"/>
      <c r="D82" s="133"/>
      <c r="E82" s="133"/>
      <c r="F82" s="173">
        <v>4234</v>
      </c>
      <c r="G82" s="314" t="s">
        <v>115</v>
      </c>
      <c r="H82" s="307">
        <f>SUM(I82+J82+K82+L82)</f>
        <v>150000</v>
      </c>
      <c r="I82" s="323">
        <v>44500</v>
      </c>
      <c r="J82" s="237">
        <v>30500</v>
      </c>
      <c r="K82" s="237">
        <v>37500</v>
      </c>
      <c r="L82" s="237">
        <v>37500</v>
      </c>
    </row>
    <row r="83" spans="1:13" ht="16.5" thickBot="1">
      <c r="A83" s="133"/>
      <c r="B83" s="133"/>
      <c r="C83" s="133"/>
      <c r="D83" s="133"/>
      <c r="E83" s="133"/>
      <c r="F83" s="173">
        <v>4235</v>
      </c>
      <c r="G83" s="10" t="s">
        <v>116</v>
      </c>
      <c r="H83" s="237">
        <f t="shared" si="3"/>
        <v>1300000</v>
      </c>
      <c r="I83" s="11">
        <v>300000</v>
      </c>
      <c r="J83" s="237">
        <v>400000</v>
      </c>
      <c r="K83" s="237">
        <v>275000</v>
      </c>
      <c r="L83" s="237">
        <v>325000</v>
      </c>
    </row>
    <row r="84" spans="1:13" ht="16.5" thickBot="1">
      <c r="A84" s="133"/>
      <c r="B84" s="133"/>
      <c r="C84" s="133"/>
      <c r="D84" s="133"/>
      <c r="E84" s="133"/>
      <c r="F84" s="173">
        <v>4236</v>
      </c>
      <c r="G84" s="314" t="s">
        <v>8</v>
      </c>
      <c r="H84" s="11">
        <f t="shared" si="3"/>
        <v>462000</v>
      </c>
      <c r="I84" s="237">
        <v>115500</v>
      </c>
      <c r="J84" s="237">
        <v>115500</v>
      </c>
      <c r="K84" s="237">
        <v>115500</v>
      </c>
      <c r="L84" s="237">
        <v>115500</v>
      </c>
    </row>
    <row r="85" spans="1:13" ht="16.5" thickBot="1">
      <c r="A85" s="133"/>
      <c r="B85" s="133"/>
      <c r="C85" s="133"/>
      <c r="D85" s="133"/>
      <c r="E85" s="133"/>
      <c r="F85" s="173">
        <v>4237</v>
      </c>
      <c r="G85" s="314" t="s">
        <v>117</v>
      </c>
      <c r="H85" s="307">
        <f t="shared" si="3"/>
        <v>160000</v>
      </c>
      <c r="I85" s="237">
        <v>20000</v>
      </c>
      <c r="J85" s="237">
        <v>20000</v>
      </c>
      <c r="K85" s="323">
        <v>80000</v>
      </c>
      <c r="L85" s="237">
        <v>40000</v>
      </c>
    </row>
    <row r="86" spans="1:13" ht="16.5" thickBot="1">
      <c r="A86" s="133"/>
      <c r="B86" s="133"/>
      <c r="C86" s="133"/>
      <c r="D86" s="133"/>
      <c r="E86" s="133"/>
      <c r="F86" s="173">
        <v>4239</v>
      </c>
      <c r="G86" s="7" t="s">
        <v>9</v>
      </c>
      <c r="H86" s="271">
        <f t="shared" si="3"/>
        <v>2100000</v>
      </c>
      <c r="I86" s="8">
        <v>100000</v>
      </c>
      <c r="J86" s="8">
        <v>614000</v>
      </c>
      <c r="K86" s="8">
        <v>872000</v>
      </c>
      <c r="L86" s="8">
        <v>514000</v>
      </c>
    </row>
    <row r="87" spans="1:13" ht="16.5" thickBot="1">
      <c r="A87" s="132"/>
      <c r="B87" s="132"/>
      <c r="C87" s="132"/>
      <c r="D87" s="132"/>
      <c r="E87" s="219">
        <v>232</v>
      </c>
      <c r="F87" s="13">
        <v>424</v>
      </c>
      <c r="G87" s="14" t="s">
        <v>25</v>
      </c>
      <c r="H87" s="15">
        <f t="shared" ref="H87:H91" si="4">SUM(I87+J87+K87+L87)</f>
        <v>5210000</v>
      </c>
      <c r="I87" s="15">
        <f>+I88</f>
        <v>750000</v>
      </c>
      <c r="J87" s="15">
        <f>+J88</f>
        <v>1700000</v>
      </c>
      <c r="K87" s="15">
        <f>+K88</f>
        <v>1700000</v>
      </c>
      <c r="L87" s="15">
        <f>+L88</f>
        <v>1060000</v>
      </c>
    </row>
    <row r="88" spans="1:13" ht="16.5" thickBot="1">
      <c r="A88" s="62"/>
      <c r="B88" s="62"/>
      <c r="C88" s="62"/>
      <c r="D88" s="62"/>
      <c r="E88" s="133"/>
      <c r="F88" s="104">
        <v>4242</v>
      </c>
      <c r="G88" s="103" t="s">
        <v>10</v>
      </c>
      <c r="H88" s="30">
        <f t="shared" si="4"/>
        <v>5210000</v>
      </c>
      <c r="I88" s="30">
        <f>700000+50000</f>
        <v>750000</v>
      </c>
      <c r="J88" s="30">
        <v>1700000</v>
      </c>
      <c r="K88" s="30">
        <v>1700000</v>
      </c>
      <c r="L88" s="30">
        <f>1110000-50000</f>
        <v>1060000</v>
      </c>
    </row>
    <row r="89" spans="1:13" ht="16.5" thickBot="1">
      <c r="A89" s="62"/>
      <c r="B89" s="62"/>
      <c r="C89" s="62"/>
      <c r="D89" s="62"/>
      <c r="E89" s="219">
        <v>233</v>
      </c>
      <c r="F89" s="71">
        <v>426</v>
      </c>
      <c r="G89" s="14" t="s">
        <v>12</v>
      </c>
      <c r="H89" s="15">
        <f t="shared" si="4"/>
        <v>1448700</v>
      </c>
      <c r="I89" s="15">
        <f>SUM(I90:I91)</f>
        <v>490960</v>
      </c>
      <c r="J89" s="15">
        <f>SUM(J90:J91)</f>
        <v>450000</v>
      </c>
      <c r="K89" s="15">
        <f>SUM(K90:K91)</f>
        <v>400000</v>
      </c>
      <c r="L89" s="15">
        <f>SUM(L90:L91)</f>
        <v>107740</v>
      </c>
    </row>
    <row r="90" spans="1:13" ht="16.5" thickBot="1">
      <c r="A90" s="62"/>
      <c r="B90" s="62"/>
      <c r="C90" s="62"/>
      <c r="D90" s="62"/>
      <c r="E90" s="133"/>
      <c r="F90" s="104">
        <v>4264</v>
      </c>
      <c r="G90" s="58" t="s">
        <v>160</v>
      </c>
      <c r="H90" s="59">
        <f t="shared" si="4"/>
        <v>301300</v>
      </c>
      <c r="I90" s="59">
        <v>200000</v>
      </c>
      <c r="J90" s="59">
        <v>99500</v>
      </c>
      <c r="K90" s="289">
        <v>1800</v>
      </c>
      <c r="L90" s="59">
        <v>0</v>
      </c>
    </row>
    <row r="91" spans="1:13" ht="32.25" thickBot="1">
      <c r="A91" s="62"/>
      <c r="B91" s="62"/>
      <c r="C91" s="62"/>
      <c r="D91" s="62"/>
      <c r="E91" s="133"/>
      <c r="F91" s="228">
        <v>4268</v>
      </c>
      <c r="G91" s="272" t="s">
        <v>124</v>
      </c>
      <c r="H91" s="271">
        <f t="shared" si="4"/>
        <v>1147400</v>
      </c>
      <c r="I91" s="271">
        <f>50000+240960</f>
        <v>290960</v>
      </c>
      <c r="J91" s="271">
        <v>350500</v>
      </c>
      <c r="K91" s="8">
        <v>398200</v>
      </c>
      <c r="L91" s="271">
        <f>348700-240960</f>
        <v>107740</v>
      </c>
    </row>
    <row r="92" spans="1:13" ht="18.75" customHeight="1" thickBot="1">
      <c r="A92" s="495" t="s">
        <v>149</v>
      </c>
      <c r="B92" s="496"/>
      <c r="C92" s="496"/>
      <c r="D92" s="496"/>
      <c r="E92" s="532"/>
      <c r="F92" s="532"/>
      <c r="G92" s="533"/>
      <c r="H92" s="149">
        <f>SUM(H72+H75+H80+H87+H89)</f>
        <v>13420700</v>
      </c>
      <c r="I92" s="149">
        <f>SUM(I72+I75+I80+I87+I89)</f>
        <v>2445960</v>
      </c>
      <c r="J92" s="149">
        <f>SUM(J72+J75+J80+J87+J89)</f>
        <v>3960000</v>
      </c>
      <c r="K92" s="180">
        <f>SUM(K72+K75+K80+K87+K89)</f>
        <v>4110000</v>
      </c>
      <c r="L92" s="180">
        <f>SUM(L72+L75+L80+L87+L89)</f>
        <v>2904740</v>
      </c>
    </row>
    <row r="93" spans="1:13" ht="30.75" thickBot="1">
      <c r="A93" s="413"/>
      <c r="B93" s="415"/>
      <c r="C93" s="163" t="s">
        <v>245</v>
      </c>
      <c r="D93" s="169"/>
      <c r="E93" s="413"/>
      <c r="F93" s="417"/>
      <c r="G93" s="419" t="s">
        <v>150</v>
      </c>
      <c r="H93" s="419"/>
      <c r="I93" s="419"/>
      <c r="J93" s="419"/>
      <c r="K93" s="419"/>
      <c r="L93" s="411"/>
      <c r="M93" s="391"/>
    </row>
    <row r="94" spans="1:13" ht="16.5" thickBot="1">
      <c r="A94" s="414"/>
      <c r="B94" s="414"/>
      <c r="C94" s="416"/>
      <c r="D94" s="170" t="s">
        <v>97</v>
      </c>
      <c r="E94" s="171"/>
      <c r="F94" s="171"/>
      <c r="G94" s="418" t="s">
        <v>10</v>
      </c>
      <c r="H94" s="399"/>
      <c r="I94" s="420"/>
      <c r="J94" s="421"/>
      <c r="K94" s="399"/>
      <c r="L94" s="399"/>
    </row>
    <row r="95" spans="1:13" ht="16.5" thickBot="1">
      <c r="A95" s="132"/>
      <c r="B95" s="132"/>
      <c r="C95" s="132"/>
      <c r="D95" s="132"/>
      <c r="E95" s="132">
        <v>170</v>
      </c>
      <c r="F95" s="147">
        <v>423</v>
      </c>
      <c r="G95" s="148" t="s">
        <v>7</v>
      </c>
      <c r="H95" s="146">
        <f>SUM(I95+J95+K95+L95)</f>
        <v>37600</v>
      </c>
      <c r="I95" s="146">
        <f>+I96</f>
        <v>0</v>
      </c>
      <c r="J95" s="146">
        <f>+J96</f>
        <v>0</v>
      </c>
      <c r="K95" s="146">
        <f>+K96</f>
        <v>0</v>
      </c>
      <c r="L95" s="146">
        <f>+L96</f>
        <v>37600</v>
      </c>
    </row>
    <row r="96" spans="1:13" ht="16.5" thickBot="1">
      <c r="A96" s="423"/>
      <c r="B96" s="175"/>
      <c r="C96" s="175"/>
      <c r="D96" s="175"/>
      <c r="E96" s="175"/>
      <c r="F96" s="173">
        <v>4237</v>
      </c>
      <c r="G96" s="322" t="s">
        <v>117</v>
      </c>
      <c r="H96" s="267">
        <v>37600</v>
      </c>
      <c r="I96" s="59"/>
      <c r="J96" s="59"/>
      <c r="K96" s="59"/>
      <c r="L96" s="59">
        <v>37600</v>
      </c>
    </row>
    <row r="97" spans="1:13" ht="16.5" thickBot="1">
      <c r="A97" s="531" t="s">
        <v>246</v>
      </c>
      <c r="B97" s="532"/>
      <c r="C97" s="532"/>
      <c r="D97" s="532"/>
      <c r="E97" s="532"/>
      <c r="F97" s="532"/>
      <c r="G97" s="533"/>
      <c r="H97" s="149">
        <f>+H95</f>
        <v>37600</v>
      </c>
      <c r="I97" s="149">
        <f>+I95</f>
        <v>0</v>
      </c>
      <c r="J97" s="149">
        <f>+J95</f>
        <v>0</v>
      </c>
      <c r="K97" s="149">
        <f>+K95</f>
        <v>0</v>
      </c>
      <c r="L97" s="149">
        <f>+L95</f>
        <v>37600</v>
      </c>
    </row>
    <row r="98" spans="1:13" ht="29.25" customHeight="1" thickBot="1">
      <c r="A98" s="522" t="s">
        <v>247</v>
      </c>
      <c r="B98" s="523"/>
      <c r="C98" s="523"/>
      <c r="D98" s="523"/>
      <c r="E98" s="523"/>
      <c r="F98" s="523"/>
      <c r="G98" s="524"/>
      <c r="H98" s="422">
        <f>SUM(H69+H92+H97)</f>
        <v>29156551</v>
      </c>
      <c r="I98" s="422">
        <f>SUM(I69+I92+I97)</f>
        <v>6066328</v>
      </c>
      <c r="J98" s="422">
        <f>SUM(J69+J92+J97)</f>
        <v>7975368</v>
      </c>
      <c r="K98" s="422">
        <f>SUM(K69+K92+K97)</f>
        <v>7794368</v>
      </c>
      <c r="L98" s="422">
        <f>SUM(L69+L92+L97)</f>
        <v>7320487</v>
      </c>
      <c r="M98" s="391"/>
    </row>
    <row r="99" spans="1:13" ht="15.75">
      <c r="A99" s="96"/>
      <c r="B99" s="96"/>
      <c r="C99" s="275"/>
      <c r="D99" s="275"/>
      <c r="E99" s="96"/>
      <c r="F99" s="96"/>
      <c r="G99" s="96"/>
      <c r="H99" s="412"/>
      <c r="I99" s="99"/>
      <c r="J99" s="412"/>
      <c r="K99" s="412"/>
      <c r="L99" s="99"/>
    </row>
    <row r="100" spans="1:13" ht="15.75">
      <c r="A100" s="96"/>
      <c r="B100" s="476"/>
      <c r="C100" s="476"/>
      <c r="D100" s="476"/>
      <c r="E100" s="476"/>
      <c r="F100" s="476"/>
      <c r="G100" s="96"/>
      <c r="H100" s="99"/>
      <c r="I100" s="99"/>
      <c r="J100" s="99"/>
      <c r="K100" s="99"/>
      <c r="L100" s="99"/>
    </row>
    <row r="102" spans="1:13">
      <c r="A102" s="520" t="s">
        <v>257</v>
      </c>
      <c r="B102" s="521"/>
      <c r="C102" s="521"/>
      <c r="D102" s="521"/>
      <c r="E102" s="521"/>
      <c r="F102" s="521"/>
    </row>
    <row r="103" spans="1:13">
      <c r="A103" s="521"/>
      <c r="B103" s="521"/>
      <c r="C103" s="521"/>
      <c r="D103" s="521"/>
      <c r="E103" s="521"/>
      <c r="F103" s="521"/>
      <c r="H103" s="509" t="s">
        <v>180</v>
      </c>
      <c r="I103" s="509"/>
      <c r="J103" s="509"/>
      <c r="K103" s="509"/>
      <c r="L103" s="510"/>
    </row>
    <row r="104" spans="1:13">
      <c r="H104" s="510"/>
      <c r="I104" s="510"/>
      <c r="J104" s="510"/>
      <c r="K104" s="510"/>
      <c r="L104" s="510"/>
    </row>
    <row r="105" spans="1:13" ht="32.25" customHeight="1">
      <c r="H105" s="510"/>
      <c r="I105" s="510"/>
      <c r="J105" s="510"/>
      <c r="K105" s="510"/>
      <c r="L105" s="510"/>
    </row>
  </sheetData>
  <mergeCells count="23">
    <mergeCell ref="A1:E5"/>
    <mergeCell ref="A9:A10"/>
    <mergeCell ref="B9:B10"/>
    <mergeCell ref="C9:C10"/>
    <mergeCell ref="D9:D10"/>
    <mergeCell ref="E9:E10"/>
    <mergeCell ref="A6:L8"/>
    <mergeCell ref="L9:L10"/>
    <mergeCell ref="H9:H10"/>
    <mergeCell ref="B100:F100"/>
    <mergeCell ref="A102:F103"/>
    <mergeCell ref="H103:L105"/>
    <mergeCell ref="I9:I10"/>
    <mergeCell ref="J9:J10"/>
    <mergeCell ref="K9:K10"/>
    <mergeCell ref="A98:G98"/>
    <mergeCell ref="A24:L24"/>
    <mergeCell ref="A77:L79"/>
    <mergeCell ref="A97:G97"/>
    <mergeCell ref="A92:G92"/>
    <mergeCell ref="A69:G69"/>
    <mergeCell ref="G9:G10"/>
    <mergeCell ref="F9:F10"/>
  </mergeCells>
  <pageMargins left="0.35" right="0.16" top="0.25" bottom="0.16" header="0.26" footer="0.16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2017-01-27T08:25:42Z</cp:lastPrinted>
  <dcterms:created xsi:type="dcterms:W3CDTF">2013-10-30T09:41:09Z</dcterms:created>
  <dcterms:modified xsi:type="dcterms:W3CDTF">2017-03-17T09:24:25Z</dcterms:modified>
</cp:coreProperties>
</file>