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<sst xmlns="http://schemas.openxmlformats.org/spreadsheetml/2006/main" count="116" uniqueCount="103">
  <si>
    <t>Поз.</t>
  </si>
  <si>
    <t>НАЗИВ ПОЗИЦИЈЕ</t>
  </si>
  <si>
    <t>Средства из буџ.опш.</t>
  </si>
  <si>
    <t>1.</t>
  </si>
  <si>
    <t>Плате и накнаде</t>
  </si>
  <si>
    <t>Плате, накн. и додаци за запосл.</t>
  </si>
  <si>
    <t>2.</t>
  </si>
  <si>
    <t>3.</t>
  </si>
  <si>
    <t>4.</t>
  </si>
  <si>
    <t>Превоз на посао</t>
  </si>
  <si>
    <t>5.</t>
  </si>
  <si>
    <t>6.</t>
  </si>
  <si>
    <t>Стални трошкови</t>
  </si>
  <si>
    <t>Енергетске услуге</t>
  </si>
  <si>
    <t>Комуналне услуге</t>
  </si>
  <si>
    <t>Осигурање имовине</t>
  </si>
  <si>
    <t>7.</t>
  </si>
  <si>
    <t>Пословна путовања</t>
  </si>
  <si>
    <t>8.</t>
  </si>
  <si>
    <t>Услуге по уговору</t>
  </si>
  <si>
    <t>Остале стручне услуге</t>
  </si>
  <si>
    <t>Угоститељске услуге</t>
  </si>
  <si>
    <t>Репрезентација</t>
  </si>
  <si>
    <t>Остале опште услуге</t>
  </si>
  <si>
    <t>9.</t>
  </si>
  <si>
    <t>Специјализ.услуге</t>
  </si>
  <si>
    <t>Услуге културе</t>
  </si>
  <si>
    <t>10.</t>
  </si>
  <si>
    <t>Текуће поправке и одрж.</t>
  </si>
  <si>
    <t>11.</t>
  </si>
  <si>
    <t>Материјали</t>
  </si>
  <si>
    <t>Материјал за културу</t>
  </si>
  <si>
    <t>12.</t>
  </si>
  <si>
    <t>Порези и обав.таксе</t>
  </si>
  <si>
    <t>Порези</t>
  </si>
  <si>
    <r>
      <t>Обавезне таксе</t>
    </r>
    <r>
      <rPr>
        <b/>
        <sz val="12"/>
        <color indexed="8"/>
        <rFont val="Times New Roman"/>
        <family val="1"/>
      </rPr>
      <t xml:space="preserve"> </t>
    </r>
  </si>
  <si>
    <t>13.</t>
  </si>
  <si>
    <t>Новч. каз. и пен.по реш.суда</t>
  </si>
  <si>
    <t>14.</t>
  </si>
  <si>
    <t>Машине и опрема</t>
  </si>
  <si>
    <t>Опрема за саобраћај</t>
  </si>
  <si>
    <t>Административна опрема</t>
  </si>
  <si>
    <t>Опрема за културу</t>
  </si>
  <si>
    <t>15.</t>
  </si>
  <si>
    <t>Залихе робе за даљу продају</t>
  </si>
  <si>
    <t>УКУПНО:</t>
  </si>
  <si>
    <t>ИЗВОРИ ФИНАНСИРАЊА:</t>
  </si>
  <si>
    <t>01 – Приходи из буџета</t>
  </si>
  <si>
    <t>04 – Сопствени приходи</t>
  </si>
  <si>
    <t>Ред.
Бр.</t>
  </si>
  <si>
    <t>Екон.
Клас.</t>
  </si>
  <si>
    <t>Сопствена
средства</t>
  </si>
  <si>
    <t>Средства
Од доб.тран. од физ.и пр. Лица</t>
  </si>
  <si>
    <t>Укупна 
средства</t>
  </si>
  <si>
    <t xml:space="preserve">
Установа ,,Центар за културу општине Бор”
19210 Бор, Моше Пијаде 1, тел / факс 030 424-546
www.centarzakulturubor.org.rs
 centarzakulturu@open.telekom.rs
</t>
  </si>
  <si>
    <t>Отпремн. код одласка у пензију</t>
  </si>
  <si>
    <t>Средства</t>
  </si>
  <si>
    <t>Министар. Културе за пројекте</t>
  </si>
  <si>
    <t>01</t>
  </si>
  <si>
    <t>07</t>
  </si>
  <si>
    <t>04</t>
  </si>
  <si>
    <t>08</t>
  </si>
  <si>
    <t>Остали непоменути трошкови</t>
  </si>
  <si>
    <t>Остале специјализоване услуге</t>
  </si>
  <si>
    <t>07 – Добр.тр.од других нивоа вл.</t>
  </si>
  <si>
    <t>Остале стручне услуге
UGOVORI PREVOZ</t>
  </si>
  <si>
    <t>Услуге културе TRIBINE 
PROGRAMI
PUTNI TROŠKOVI</t>
  </si>
  <si>
    <t xml:space="preserve">08 – Добр.тр.од физ.и пр. Лица
</t>
  </si>
  <si>
    <t>13- Нераспоређен вишак пр.
из ранијих година - закуп</t>
  </si>
  <si>
    <t>Специјализоване услуге</t>
  </si>
  <si>
    <t>Награде и остали расходи</t>
  </si>
  <si>
    <t>Социјална давања запосленима</t>
  </si>
  <si>
    <t>Социјални допр.на терет посл.</t>
  </si>
  <si>
    <t>Допринос за ПИО</t>
  </si>
  <si>
    <t>Допринос за здравство</t>
  </si>
  <si>
    <t>Допринос за незапосленост</t>
  </si>
  <si>
    <t>Помоћ у медицинском лечењу</t>
  </si>
  <si>
    <t>Јубиларне и остале награде</t>
  </si>
  <si>
    <t>Трошкови платног промета</t>
  </si>
  <si>
    <t>Телефони,интернет и слично</t>
  </si>
  <si>
    <t>Закуп опреме за културу</t>
  </si>
  <si>
    <t>Путовања у иностранство</t>
  </si>
  <si>
    <t>Услуге одржавања рачунара</t>
  </si>
  <si>
    <t>Услуге образовања и усав.запосл.</t>
  </si>
  <si>
    <t>Штампање, рекламе и др.</t>
  </si>
  <si>
    <t>Поправке и одржавање објекта</t>
  </si>
  <si>
    <t>Поправке и одржавање опреме</t>
  </si>
  <si>
    <t>Материјал канцеларијски и др.</t>
  </si>
  <si>
    <t>Стручна литература за запосл.</t>
  </si>
  <si>
    <t>Бензин, горива и мазива</t>
  </si>
  <si>
    <t>Мат.за хигијену, храна и пиће</t>
  </si>
  <si>
    <t>Материјал за посебне намене</t>
  </si>
  <si>
    <t>Новчане казне и пен.по реш.суда</t>
  </si>
  <si>
    <t>Зграде и грађевински објекти</t>
  </si>
  <si>
    <t>Пројектна документација</t>
  </si>
  <si>
    <t>16.</t>
  </si>
  <si>
    <t xml:space="preserve">                                                                                                         Установа "Центар за културу општине Бор"
                                                                                                          директор
                                                                                                     ____________________________
                                                                                                     Драган Илић</t>
  </si>
  <si>
    <t>114-1</t>
  </si>
  <si>
    <t>Остале дотације и трансфери</t>
  </si>
  <si>
    <t>Трансфер Републици за разлику у плати - 10%</t>
  </si>
  <si>
    <t>Број: 53-III/2014
У Бору, 31.12.2014.г.</t>
  </si>
  <si>
    <t xml:space="preserve">НАПОМЕНА:  Одлука о изменама и допунама Одлуке о буџету општине Бор (3. ребаланс) односи се на умањење средстава на 
позицијама и отварање нове позиције за трахсфер Републици за разлику у плати од 10%.  Установи "Центар за културу општине Бор" умањене су следеће позиције: 
104 - 411-  Плате, накнаде и додаци за запослене = - 172.086,00
105 - 412 -  Доприноси на терет послодавца = - 12.128,00
106 - 414 -  Социјална давања запосленима =  - 102.000,00
107 - 415 -  Накнада за превоз са посла и на посао =  - 60.000,00
108 - 416 -  Награде и остали посебни расходи =  - 50.000,0
109 - 421 - Стални трошкови =  - 135.000,00
110 - 422 -  Трошкови за службена путовања =  - 65.000,00
111 - 423 -  Опште услуге по уговору = - 258.000,00
112 - 424 - Специјализоване услуге =  - 2.231.235,00
113 - 425 -  Текуће поправке и одржавање - 160.000,00
114-1 - 465 -  Остале дотације и трансфери за тренсфер републици за разлику у плати од 10% = + 80.284,00
116 - 482 -  Порези и таксе = - 53.000,00
117 - 483 -  Новчане казне = - 29.000,00
118 - 511 -  Зграде и грађевински објекти = - 20.000,00
</t>
  </si>
  <si>
    <t xml:space="preserve">ИЗМЕНЕ И ДОПУНЕ 
ФИНАНСИЈСКОГ  ПЛАНА
ЗА 2014.ГОДИНУ ПО ИЗВОРИМА ФИНАНСИРАЊА
израђен на основу Обавештења број 400-1/2014-III-04 од 03.01.2014.г. о одобреним апропријацијама из Одлуке о буџету општине Бор за 2014.г.  Од 18.12.2013.г. Број 400-194/2013-I(Сл.лист општине Бор"бр.20/2013), Одлуке о измени и допуни Одлуке о буџету општине Бор за 2014.г. број 400-117/2014-I од 19.05.2014.г.("Сл.лист општине Бор" бр. 17/2014 од 19.05.2014.г.) - 1. ребаланс и Одлуке о измени и допуни Одлуке о буџету општине Бор за 2014.г. број 400-191/2014-I ("службени лист општине Бор" бр. 27/2014) од 06.10.2014.г. - 2.ребаланс, на основу Решења о употреби средстава текуће буџетске резерве број 401-915/2014-II од 21.10.2014.г.,  на основу Решења
о употреби средстава текуће буџетске резерве број 401-1045/2014-II од 12.12.2014.године и на основу Одлуке о измени и допуни Одлуке о буџету општине Бор за 2014.годину, број 400-272/2014-I од 31.12.2014.год. ("Службени лист општине Бор" бр. 32/2014).
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</si>
</sst>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 style="medium"/>
      <bottom style="medium"/>
    </border>
    <border>
      <left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 style="medium"/>
      <right>
        <color indexed="63"/>
      </right>
      <top/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right" vertical="top" wrapText="1"/>
    </xf>
    <xf numFmtId="4" fontId="37" fillId="33" borderId="10" xfId="0" applyNumberFormat="1" applyFont="1" applyFill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11" xfId="0" applyFont="1" applyBorder="1" applyAlignment="1">
      <alignment horizontal="right" vertical="top" wrapText="1"/>
    </xf>
    <xf numFmtId="0" fontId="38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4" fontId="38" fillId="0" borderId="10" xfId="0" applyNumberFormat="1" applyFont="1" applyBorder="1" applyAlignment="1">
      <alignment horizontal="right" vertical="top" wrapText="1"/>
    </xf>
    <xf numFmtId="4" fontId="37" fillId="0" borderId="11" xfId="0" applyNumberFormat="1" applyFont="1" applyBorder="1" applyAlignment="1">
      <alignment horizontal="right" vertical="top" wrapText="1"/>
    </xf>
    <xf numFmtId="0" fontId="37" fillId="33" borderId="11" xfId="0" applyFont="1" applyFill="1" applyBorder="1" applyAlignment="1">
      <alignment horizontal="right" vertical="top" wrapText="1"/>
    </xf>
    <xf numFmtId="0" fontId="37" fillId="33" borderId="11" xfId="0" applyFont="1" applyFill="1" applyBorder="1" applyAlignment="1">
      <alignment vertical="top" wrapText="1"/>
    </xf>
    <xf numFmtId="4" fontId="37" fillId="33" borderId="11" xfId="0" applyNumberFormat="1" applyFont="1" applyFill="1" applyBorder="1" applyAlignment="1">
      <alignment horizontal="right" vertical="top" wrapText="1"/>
    </xf>
    <xf numFmtId="0" fontId="37" fillId="33" borderId="10" xfId="0" applyFont="1" applyFill="1" applyBorder="1" applyAlignment="1">
      <alignment vertical="top" wrapText="1"/>
    </xf>
    <xf numFmtId="0" fontId="38" fillId="0" borderId="12" xfId="0" applyFont="1" applyBorder="1" applyAlignment="1">
      <alignment vertical="top" wrapText="1"/>
    </xf>
    <xf numFmtId="0" fontId="37" fillId="34" borderId="11" xfId="0" applyFont="1" applyFill="1" applyBorder="1" applyAlignment="1">
      <alignment horizontal="right" vertical="top" wrapText="1"/>
    </xf>
    <xf numFmtId="0" fontId="37" fillId="34" borderId="11" xfId="0" applyFont="1" applyFill="1" applyBorder="1" applyAlignment="1">
      <alignment vertical="top" wrapText="1"/>
    </xf>
    <xf numFmtId="4" fontId="37" fillId="34" borderId="11" xfId="0" applyNumberFormat="1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horizontal="right" vertical="top" wrapText="1"/>
    </xf>
    <xf numFmtId="0" fontId="37" fillId="34" borderId="10" xfId="0" applyFont="1" applyFill="1" applyBorder="1" applyAlignment="1">
      <alignment vertical="top" wrapText="1"/>
    </xf>
    <xf numFmtId="4" fontId="37" fillId="34" borderId="10" xfId="0" applyNumberFormat="1" applyFont="1" applyFill="1" applyBorder="1" applyAlignment="1">
      <alignment horizontal="right" vertical="top" wrapText="1"/>
    </xf>
    <xf numFmtId="0" fontId="38" fillId="33" borderId="12" xfId="0" applyFont="1" applyFill="1" applyBorder="1" applyAlignment="1">
      <alignment vertical="top" wrapText="1"/>
    </xf>
    <xf numFmtId="0" fontId="38" fillId="35" borderId="13" xfId="0" applyFont="1" applyFill="1" applyBorder="1" applyAlignment="1">
      <alignment horizontal="right" vertical="top" wrapText="1"/>
    </xf>
    <xf numFmtId="0" fontId="38" fillId="35" borderId="14" xfId="0" applyFont="1" applyFill="1" applyBorder="1" applyAlignment="1">
      <alignment vertical="top" wrapText="1"/>
    </xf>
    <xf numFmtId="4" fontId="38" fillId="35" borderId="14" xfId="0" applyNumberFormat="1" applyFont="1" applyFill="1" applyBorder="1" applyAlignment="1">
      <alignment horizontal="right" vertical="top" wrapText="1"/>
    </xf>
    <xf numFmtId="0" fontId="37" fillId="33" borderId="12" xfId="0" applyFont="1" applyFill="1" applyBorder="1" applyAlignment="1">
      <alignment vertical="top" wrapText="1"/>
    </xf>
    <xf numFmtId="0" fontId="37" fillId="34" borderId="15" xfId="0" applyFont="1" applyFill="1" applyBorder="1" applyAlignment="1">
      <alignment horizontal="right" vertical="top" wrapText="1"/>
    </xf>
    <xf numFmtId="0" fontId="37" fillId="34" borderId="16" xfId="0" applyFont="1" applyFill="1" applyBorder="1" applyAlignment="1">
      <alignment vertical="top" wrapText="1"/>
    </xf>
    <xf numFmtId="4" fontId="37" fillId="34" borderId="16" xfId="0" applyNumberFormat="1" applyFont="1" applyFill="1" applyBorder="1" applyAlignment="1">
      <alignment horizontal="right" vertical="top" wrapText="1"/>
    </xf>
    <xf numFmtId="0" fontId="37" fillId="33" borderId="15" xfId="0" applyFont="1" applyFill="1" applyBorder="1" applyAlignment="1">
      <alignment vertical="top" wrapText="1"/>
    </xf>
    <xf numFmtId="0" fontId="37" fillId="34" borderId="17" xfId="0" applyFont="1" applyFill="1" applyBorder="1" applyAlignment="1">
      <alignment horizontal="right" vertical="top" wrapText="1"/>
    </xf>
    <xf numFmtId="0" fontId="37" fillId="34" borderId="18" xfId="0" applyFont="1" applyFill="1" applyBorder="1" applyAlignment="1">
      <alignment vertical="top" wrapText="1"/>
    </xf>
    <xf numFmtId="4" fontId="37" fillId="34" borderId="18" xfId="0" applyNumberFormat="1" applyFont="1" applyFill="1" applyBorder="1" applyAlignment="1">
      <alignment horizontal="right" vertical="top" wrapText="1"/>
    </xf>
    <xf numFmtId="0" fontId="37" fillId="33" borderId="17" xfId="0" applyFont="1" applyFill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4" fontId="38" fillId="0" borderId="14" xfId="0" applyNumberFormat="1" applyFont="1" applyBorder="1" applyAlignment="1">
      <alignment horizontal="right" vertical="top" wrapText="1"/>
    </xf>
    <xf numFmtId="0" fontId="38" fillId="34" borderId="16" xfId="0" applyFont="1" applyFill="1" applyBorder="1" applyAlignment="1">
      <alignment horizontal="right" vertical="top" wrapText="1"/>
    </xf>
    <xf numFmtId="4" fontId="37" fillId="33" borderId="16" xfId="0" applyNumberFormat="1" applyFont="1" applyFill="1" applyBorder="1" applyAlignment="1">
      <alignment horizontal="right" vertical="top" wrapText="1"/>
    </xf>
    <xf numFmtId="0" fontId="37" fillId="33" borderId="18" xfId="0" applyFont="1" applyFill="1" applyBorder="1" applyAlignment="1">
      <alignment horizontal="right" vertical="top" wrapText="1"/>
    </xf>
    <xf numFmtId="4" fontId="37" fillId="33" borderId="18" xfId="0" applyNumberFormat="1" applyFont="1" applyFill="1" applyBorder="1" applyAlignment="1">
      <alignment horizontal="right" vertical="top" wrapText="1"/>
    </xf>
    <xf numFmtId="0" fontId="37" fillId="34" borderId="16" xfId="0" applyFont="1" applyFill="1" applyBorder="1" applyAlignment="1">
      <alignment horizontal="right" vertical="top" wrapText="1"/>
    </xf>
    <xf numFmtId="0" fontId="37" fillId="0" borderId="0" xfId="0" applyFont="1" applyAlignment="1">
      <alignment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2" xfId="0" applyFont="1" applyBorder="1" applyAlignment="1">
      <alignment vertical="top" wrapText="1"/>
    </xf>
    <xf numFmtId="0" fontId="38" fillId="34" borderId="20" xfId="0" applyFont="1" applyFill="1" applyBorder="1" applyAlignment="1">
      <alignment horizontal="center" vertical="center" wrapText="1"/>
    </xf>
    <xf numFmtId="4" fontId="37" fillId="34" borderId="15" xfId="0" applyNumberFormat="1" applyFont="1" applyFill="1" applyBorder="1" applyAlignment="1">
      <alignment horizontal="right" vertical="top" wrapText="1"/>
    </xf>
    <xf numFmtId="49" fontId="38" fillId="0" borderId="11" xfId="0" applyNumberFormat="1" applyFont="1" applyBorder="1" applyAlignment="1">
      <alignment horizontal="center" vertical="top" wrapText="1"/>
    </xf>
    <xf numFmtId="0" fontId="37" fillId="34" borderId="21" xfId="0" applyFont="1" applyFill="1" applyBorder="1" applyAlignment="1">
      <alignment horizontal="right" vertical="top" wrapText="1"/>
    </xf>
    <xf numFmtId="0" fontId="37" fillId="34" borderId="22" xfId="0" applyFont="1" applyFill="1" applyBorder="1" applyAlignment="1">
      <alignment vertical="top" wrapText="1"/>
    </xf>
    <xf numFmtId="4" fontId="37" fillId="34" borderId="22" xfId="0" applyNumberFormat="1" applyFont="1" applyFill="1" applyBorder="1" applyAlignment="1">
      <alignment horizontal="right" vertical="top" wrapText="1"/>
    </xf>
    <xf numFmtId="0" fontId="37" fillId="33" borderId="22" xfId="0" applyFont="1" applyFill="1" applyBorder="1" applyAlignment="1">
      <alignment horizontal="right" vertical="top" wrapText="1"/>
    </xf>
    <xf numFmtId="0" fontId="38" fillId="35" borderId="15" xfId="0" applyFont="1" applyFill="1" applyBorder="1" applyAlignment="1">
      <alignment horizontal="right" vertical="top" wrapText="1"/>
    </xf>
    <xf numFmtId="0" fontId="38" fillId="35" borderId="16" xfId="0" applyFont="1" applyFill="1" applyBorder="1" applyAlignment="1">
      <alignment vertical="top" wrapText="1"/>
    </xf>
    <xf numFmtId="2" fontId="38" fillId="35" borderId="15" xfId="0" applyNumberFormat="1" applyFont="1" applyFill="1" applyBorder="1" applyAlignment="1">
      <alignment vertical="top" wrapText="1"/>
    </xf>
    <xf numFmtId="4" fontId="38" fillId="35" borderId="15" xfId="0" applyNumberFormat="1" applyFont="1" applyFill="1" applyBorder="1" applyAlignment="1">
      <alignment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9" xfId="0" applyFont="1" applyBorder="1" applyAlignment="1">
      <alignment vertical="top" wrapText="1"/>
    </xf>
    <xf numFmtId="0" fontId="38" fillId="0" borderId="23" xfId="0" applyFont="1" applyBorder="1" applyAlignment="1">
      <alignment wrapText="1"/>
    </xf>
    <xf numFmtId="0" fontId="38" fillId="0" borderId="23" xfId="0" applyFont="1" applyBorder="1" applyAlignment="1">
      <alignment/>
    </xf>
    <xf numFmtId="4" fontId="38" fillId="0" borderId="23" xfId="0" applyNumberFormat="1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8" fillId="0" borderId="24" xfId="0" applyFont="1" applyBorder="1" applyAlignment="1">
      <alignment horizontal="right" vertical="top" wrapText="1"/>
    </xf>
    <xf numFmtId="4" fontId="38" fillId="35" borderId="24" xfId="0" applyNumberFormat="1" applyFont="1" applyFill="1" applyBorder="1" applyAlignment="1">
      <alignment horizontal="right" vertical="top" wrapText="1"/>
    </xf>
    <xf numFmtId="0" fontId="38" fillId="0" borderId="22" xfId="0" applyFont="1" applyBorder="1" applyAlignment="1">
      <alignment horizontal="right" vertical="top" wrapText="1"/>
    </xf>
    <xf numFmtId="0" fontId="38" fillId="0" borderId="25" xfId="0" applyFont="1" applyBorder="1" applyAlignment="1">
      <alignment vertical="top" wrapText="1"/>
    </xf>
    <xf numFmtId="4" fontId="38" fillId="0" borderId="25" xfId="0" applyNumberFormat="1" applyFont="1" applyBorder="1" applyAlignment="1">
      <alignment horizontal="right" vertical="top" wrapText="1"/>
    </xf>
    <xf numFmtId="0" fontId="38" fillId="0" borderId="25" xfId="0" applyFont="1" applyBorder="1" applyAlignment="1">
      <alignment horizontal="right" vertical="top" wrapText="1"/>
    </xf>
    <xf numFmtId="0" fontId="38" fillId="35" borderId="24" xfId="0" applyFont="1" applyFill="1" applyBorder="1" applyAlignment="1">
      <alignment vertical="top" wrapText="1"/>
    </xf>
    <xf numFmtId="0" fontId="37" fillId="35" borderId="11" xfId="0" applyFont="1" applyFill="1" applyBorder="1" applyAlignment="1">
      <alignment horizontal="right" vertical="top" wrapText="1"/>
    </xf>
    <xf numFmtId="0" fontId="37" fillId="35" borderId="11" xfId="0" applyFont="1" applyFill="1" applyBorder="1" applyAlignment="1">
      <alignment vertical="top" wrapText="1"/>
    </xf>
    <xf numFmtId="4" fontId="37" fillId="35" borderId="11" xfId="0" applyNumberFormat="1" applyFont="1" applyFill="1" applyBorder="1" applyAlignment="1">
      <alignment horizontal="right" vertical="top" wrapText="1"/>
    </xf>
    <xf numFmtId="0" fontId="0" fillId="34" borderId="16" xfId="0" applyFill="1" applyBorder="1" applyAlignment="1">
      <alignment/>
    </xf>
    <xf numFmtId="0" fontId="0" fillId="34" borderId="11" xfId="0" applyFill="1" applyBorder="1" applyAlignment="1">
      <alignment/>
    </xf>
    <xf numFmtId="49" fontId="38" fillId="0" borderId="26" xfId="0" applyNumberFormat="1" applyFont="1" applyBorder="1" applyAlignment="1">
      <alignment horizontal="center" vertical="top" wrapText="1"/>
    </xf>
    <xf numFmtId="4" fontId="38" fillId="35" borderId="27" xfId="0" applyNumberFormat="1" applyFont="1" applyFill="1" applyBorder="1" applyAlignment="1">
      <alignment horizontal="right" vertical="top" wrapText="1"/>
    </xf>
    <xf numFmtId="4" fontId="37" fillId="34" borderId="27" xfId="0" applyNumberFormat="1" applyFont="1" applyFill="1" applyBorder="1" applyAlignment="1">
      <alignment horizontal="right" vertical="top" wrapText="1"/>
    </xf>
    <xf numFmtId="4" fontId="38" fillId="35" borderId="28" xfId="0" applyNumberFormat="1" applyFont="1" applyFill="1" applyBorder="1" applyAlignment="1">
      <alignment horizontal="right" vertical="top" wrapText="1"/>
    </xf>
    <xf numFmtId="4" fontId="38" fillId="35" borderId="11" xfId="0" applyNumberFormat="1" applyFont="1" applyFill="1" applyBorder="1" applyAlignment="1">
      <alignment horizontal="right" vertical="top" wrapText="1"/>
    </xf>
    <xf numFmtId="4" fontId="37" fillId="34" borderId="15" xfId="0" applyNumberFormat="1" applyFont="1" applyFill="1" applyBorder="1" applyAlignment="1">
      <alignment/>
    </xf>
    <xf numFmtId="0" fontId="38" fillId="33" borderId="29" xfId="0" applyFont="1" applyFill="1" applyBorder="1" applyAlignment="1">
      <alignment vertical="top" wrapText="1"/>
    </xf>
    <xf numFmtId="0" fontId="38" fillId="33" borderId="30" xfId="0" applyFont="1" applyFill="1" applyBorder="1" applyAlignment="1">
      <alignment vertical="top" wrapText="1"/>
    </xf>
    <xf numFmtId="0" fontId="38" fillId="33" borderId="31" xfId="0" applyFont="1" applyFill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0" fontId="37" fillId="33" borderId="32" xfId="0" applyFont="1" applyFill="1" applyBorder="1" applyAlignment="1">
      <alignment horizontal="right" vertical="top" wrapText="1"/>
    </xf>
    <xf numFmtId="0" fontId="37" fillId="33" borderId="33" xfId="0" applyFont="1" applyFill="1" applyBorder="1" applyAlignment="1">
      <alignment horizontal="right" vertical="top" wrapText="1"/>
    </xf>
    <xf numFmtId="4" fontId="37" fillId="34" borderId="0" xfId="0" applyNumberFormat="1" applyFont="1" applyFill="1" applyBorder="1" applyAlignment="1">
      <alignment horizontal="right" vertical="top" wrapText="1"/>
    </xf>
    <xf numFmtId="4" fontId="37" fillId="33" borderId="34" xfId="0" applyNumberFormat="1" applyFont="1" applyFill="1" applyBorder="1" applyAlignment="1">
      <alignment horizontal="right" vertical="top" wrapText="1"/>
    </xf>
    <xf numFmtId="0" fontId="38" fillId="33" borderId="35" xfId="0" applyFont="1" applyFill="1" applyBorder="1" applyAlignment="1">
      <alignment vertical="top" wrapText="1"/>
    </xf>
    <xf numFmtId="0" fontId="38" fillId="34" borderId="32" xfId="0" applyFont="1" applyFill="1" applyBorder="1" applyAlignment="1">
      <alignment horizontal="right" vertical="top" wrapText="1"/>
    </xf>
    <xf numFmtId="0" fontId="38" fillId="34" borderId="33" xfId="0" applyFont="1" applyFill="1" applyBorder="1" applyAlignment="1">
      <alignment horizontal="right" vertical="top" wrapText="1"/>
    </xf>
    <xf numFmtId="4" fontId="37" fillId="34" borderId="33" xfId="0" applyNumberFormat="1" applyFont="1" applyFill="1" applyBorder="1" applyAlignment="1">
      <alignment horizontal="right" vertical="top" wrapText="1"/>
    </xf>
    <xf numFmtId="0" fontId="37" fillId="34" borderId="33" xfId="0" applyFont="1" applyFill="1" applyBorder="1" applyAlignment="1">
      <alignment horizontal="right" vertical="top" wrapText="1"/>
    </xf>
    <xf numFmtId="0" fontId="0" fillId="34" borderId="33" xfId="0" applyFill="1" applyBorder="1" applyAlignment="1">
      <alignment vertical="top" wrapText="1"/>
    </xf>
    <xf numFmtId="4" fontId="37" fillId="34" borderId="32" xfId="0" applyNumberFormat="1" applyFont="1" applyFill="1" applyBorder="1" applyAlignment="1">
      <alignment horizontal="right" vertical="top" wrapText="1"/>
    </xf>
    <xf numFmtId="0" fontId="37" fillId="34" borderId="26" xfId="0" applyFont="1" applyFill="1" applyBorder="1" applyAlignment="1">
      <alignment horizontal="right" vertical="top" wrapText="1"/>
    </xf>
    <xf numFmtId="0" fontId="37" fillId="34" borderId="32" xfId="0" applyFont="1" applyFill="1" applyBorder="1" applyAlignment="1">
      <alignment horizontal="right" vertical="top" wrapText="1"/>
    </xf>
    <xf numFmtId="0" fontId="37" fillId="33" borderId="30" xfId="0" applyFont="1" applyFill="1" applyBorder="1" applyAlignment="1">
      <alignment vertical="top" wrapText="1"/>
    </xf>
    <xf numFmtId="0" fontId="37" fillId="33" borderId="29" xfId="0" applyFont="1" applyFill="1" applyBorder="1" applyAlignment="1">
      <alignment vertical="top" wrapText="1"/>
    </xf>
    <xf numFmtId="0" fontId="38" fillId="34" borderId="29" xfId="0" applyFont="1" applyFill="1" applyBorder="1" applyAlignment="1">
      <alignment vertical="top" wrapText="1"/>
    </xf>
    <xf numFmtId="0" fontId="38" fillId="35" borderId="26" xfId="0" applyFont="1" applyFill="1" applyBorder="1" applyAlignment="1">
      <alignment vertical="top" wrapText="1"/>
    </xf>
    <xf numFmtId="0" fontId="38" fillId="34" borderId="26" xfId="0" applyFont="1" applyFill="1" applyBorder="1" applyAlignment="1">
      <alignment vertical="top" wrapText="1"/>
    </xf>
    <xf numFmtId="2" fontId="38" fillId="35" borderId="30" xfId="0" applyNumberFormat="1" applyFont="1" applyFill="1" applyBorder="1" applyAlignment="1">
      <alignment vertical="top" wrapText="1"/>
    </xf>
    <xf numFmtId="0" fontId="38" fillId="0" borderId="34" xfId="0" applyFont="1" applyBorder="1" applyAlignment="1">
      <alignment horizontal="right" vertical="top" wrapText="1"/>
    </xf>
    <xf numFmtId="0" fontId="38" fillId="0" borderId="0" xfId="0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36" xfId="0" applyNumberFormat="1" applyFont="1" applyBorder="1" applyAlignment="1">
      <alignment horizontal="right" vertical="top" wrapText="1"/>
    </xf>
    <xf numFmtId="0" fontId="38" fillId="0" borderId="37" xfId="0" applyFont="1" applyBorder="1" applyAlignment="1">
      <alignment/>
    </xf>
    <xf numFmtId="49" fontId="38" fillId="0" borderId="12" xfId="0" applyNumberFormat="1" applyFont="1" applyBorder="1" applyAlignment="1">
      <alignment horizontal="center" vertical="top" wrapText="1"/>
    </xf>
    <xf numFmtId="4" fontId="38" fillId="35" borderId="13" xfId="0" applyNumberFormat="1" applyFont="1" applyFill="1" applyBorder="1" applyAlignment="1">
      <alignment horizontal="right" vertical="top" wrapText="1"/>
    </xf>
    <xf numFmtId="4" fontId="37" fillId="34" borderId="13" xfId="0" applyNumberFormat="1" applyFont="1" applyFill="1" applyBorder="1" applyAlignment="1">
      <alignment horizontal="right" vertical="top" wrapText="1"/>
    </xf>
    <xf numFmtId="4" fontId="37" fillId="34" borderId="12" xfId="0" applyNumberFormat="1" applyFont="1" applyFill="1" applyBorder="1" applyAlignment="1">
      <alignment horizontal="right" vertical="top" wrapText="1"/>
    </xf>
    <xf numFmtId="4" fontId="38" fillId="35" borderId="19" xfId="0" applyNumberFormat="1" applyFont="1" applyFill="1" applyBorder="1" applyAlignment="1">
      <alignment horizontal="right" vertical="top" wrapText="1"/>
    </xf>
    <xf numFmtId="0" fontId="38" fillId="0" borderId="21" xfId="0" applyFont="1" applyBorder="1" applyAlignment="1">
      <alignment horizontal="right" vertical="top" wrapText="1"/>
    </xf>
    <xf numFmtId="4" fontId="38" fillId="0" borderId="20" xfId="0" applyNumberFormat="1" applyFont="1" applyBorder="1" applyAlignment="1">
      <alignment horizontal="right" vertical="top" wrapText="1"/>
    </xf>
    <xf numFmtId="4" fontId="38" fillId="0" borderId="38" xfId="0" applyNumberFormat="1" applyFont="1" applyBorder="1" applyAlignment="1">
      <alignment horizontal="right" vertical="top" wrapText="1"/>
    </xf>
    <xf numFmtId="4" fontId="38" fillId="0" borderId="21" xfId="0" applyNumberFormat="1" applyFont="1" applyBorder="1" applyAlignment="1">
      <alignment/>
    </xf>
    <xf numFmtId="0" fontId="37" fillId="34" borderId="39" xfId="0" applyFont="1" applyFill="1" applyBorder="1" applyAlignment="1">
      <alignment horizontal="right" vertical="top" wrapText="1"/>
    </xf>
    <xf numFmtId="0" fontId="37" fillId="34" borderId="40" xfId="0" applyFont="1" applyFill="1" applyBorder="1" applyAlignment="1">
      <alignment vertical="top" wrapText="1"/>
    </xf>
    <xf numFmtId="4" fontId="37" fillId="34" borderId="40" xfId="0" applyNumberFormat="1" applyFont="1" applyFill="1" applyBorder="1" applyAlignment="1">
      <alignment horizontal="right" vertical="top" wrapText="1"/>
    </xf>
    <xf numFmtId="4" fontId="37" fillId="34" borderId="41" xfId="0" applyNumberFormat="1" applyFont="1" applyFill="1" applyBorder="1" applyAlignment="1">
      <alignment horizontal="right" vertical="top" wrapText="1"/>
    </xf>
    <xf numFmtId="4" fontId="37" fillId="34" borderId="19" xfId="0" applyNumberFormat="1" applyFont="1" applyFill="1" applyBorder="1" applyAlignment="1">
      <alignment horizontal="right" vertical="top" wrapText="1"/>
    </xf>
    <xf numFmtId="0" fontId="37" fillId="34" borderId="13" xfId="0" applyFont="1" applyFill="1" applyBorder="1" applyAlignment="1">
      <alignment horizontal="right" vertical="top" wrapText="1"/>
    </xf>
    <xf numFmtId="0" fontId="37" fillId="34" borderId="14" xfId="0" applyFont="1" applyFill="1" applyBorder="1" applyAlignment="1">
      <alignment vertical="top" wrapText="1"/>
    </xf>
    <xf numFmtId="4" fontId="37" fillId="34" borderId="14" xfId="0" applyNumberFormat="1" applyFont="1" applyFill="1" applyBorder="1" applyAlignment="1">
      <alignment horizontal="right" vertical="top" wrapText="1"/>
    </xf>
    <xf numFmtId="0" fontId="37" fillId="34" borderId="18" xfId="0" applyFont="1" applyFill="1" applyBorder="1" applyAlignment="1">
      <alignment horizontal="right" vertical="top" wrapText="1"/>
    </xf>
    <xf numFmtId="4" fontId="37" fillId="34" borderId="12" xfId="0" applyNumberFormat="1" applyFont="1" applyFill="1" applyBorder="1" applyAlignment="1">
      <alignment/>
    </xf>
    <xf numFmtId="0" fontId="3" fillId="34" borderId="17" xfId="0" applyFont="1" applyFill="1" applyBorder="1" applyAlignment="1">
      <alignment horizontal="right" vertical="top" wrapText="1"/>
    </xf>
    <xf numFmtId="0" fontId="3" fillId="34" borderId="18" xfId="0" applyFont="1" applyFill="1" applyBorder="1" applyAlignment="1">
      <alignment vertical="top" wrapText="1"/>
    </xf>
    <xf numFmtId="4" fontId="3" fillId="34" borderId="18" xfId="0" applyNumberFormat="1" applyFont="1" applyFill="1" applyBorder="1" applyAlignment="1">
      <alignment horizontal="right" vertical="top" wrapText="1"/>
    </xf>
    <xf numFmtId="4" fontId="3" fillId="34" borderId="33" xfId="0" applyNumberFormat="1" applyFont="1" applyFill="1" applyBorder="1" applyAlignment="1">
      <alignment horizontal="right" vertical="top" wrapText="1"/>
    </xf>
    <xf numFmtId="4" fontId="3" fillId="34" borderId="13" xfId="0" applyNumberFormat="1" applyFont="1" applyFill="1" applyBorder="1" applyAlignment="1">
      <alignment horizontal="right" vertical="top" wrapText="1"/>
    </xf>
    <xf numFmtId="0" fontId="38" fillId="35" borderId="12" xfId="0" applyFont="1" applyFill="1" applyBorder="1" applyAlignment="1">
      <alignment horizontal="right" vertical="top" wrapText="1"/>
    </xf>
    <xf numFmtId="0" fontId="38" fillId="35" borderId="11" xfId="0" applyFont="1" applyFill="1" applyBorder="1" applyAlignment="1">
      <alignment vertical="top" wrapText="1"/>
    </xf>
    <xf numFmtId="4" fontId="38" fillId="35" borderId="26" xfId="0" applyNumberFormat="1" applyFont="1" applyFill="1" applyBorder="1" applyAlignment="1">
      <alignment horizontal="right" vertical="top" wrapText="1"/>
    </xf>
    <xf numFmtId="4" fontId="38" fillId="35" borderId="12" xfId="0" applyNumberFormat="1" applyFont="1" applyFill="1" applyBorder="1" applyAlignment="1">
      <alignment horizontal="right" vertical="top" wrapText="1"/>
    </xf>
    <xf numFmtId="0" fontId="38" fillId="35" borderId="13" xfId="0" applyFont="1" applyFill="1" applyBorder="1" applyAlignment="1">
      <alignment horizontal="center" vertical="center" wrapText="1"/>
    </xf>
    <xf numFmtId="4" fontId="37" fillId="34" borderId="42" xfId="0" applyNumberFormat="1" applyFont="1" applyFill="1" applyBorder="1" applyAlignment="1">
      <alignment horizontal="right" vertical="center" wrapText="1"/>
    </xf>
    <xf numFmtId="4" fontId="38" fillId="35" borderId="13" xfId="0" applyNumberFormat="1" applyFont="1" applyFill="1" applyBorder="1" applyAlignment="1">
      <alignment horizontal="right" vertical="center" wrapText="1"/>
    </xf>
    <xf numFmtId="0" fontId="37" fillId="34" borderId="42" xfId="0" applyFont="1" applyFill="1" applyBorder="1" applyAlignment="1">
      <alignment horizontal="left" vertical="center" wrapText="1"/>
    </xf>
    <xf numFmtId="0" fontId="37" fillId="34" borderId="4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top"/>
    </xf>
    <xf numFmtId="0" fontId="38" fillId="34" borderId="19" xfId="0" applyFont="1" applyFill="1" applyBorder="1" applyAlignment="1">
      <alignment horizontal="center" vertical="center" wrapText="1"/>
    </xf>
    <xf numFmtId="0" fontId="38" fillId="34" borderId="20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top" wrapText="1"/>
    </xf>
    <xf numFmtId="0" fontId="38" fillId="0" borderId="29" xfId="0" applyFont="1" applyBorder="1" applyAlignment="1">
      <alignment horizontal="center" vertical="top" wrapText="1"/>
    </xf>
    <xf numFmtId="0" fontId="38" fillId="0" borderId="19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38" fillId="0" borderId="39" xfId="0" applyFont="1" applyBorder="1" applyAlignment="1">
      <alignment vertical="top" wrapText="1"/>
    </xf>
    <xf numFmtId="0" fontId="38" fillId="0" borderId="20" xfId="0" applyFont="1" applyBorder="1" applyAlignment="1">
      <alignment vertical="top" wrapText="1"/>
    </xf>
    <xf numFmtId="0" fontId="38" fillId="0" borderId="38" xfId="0" applyFont="1" applyBorder="1" applyAlignment="1">
      <alignment vertical="top" wrapText="1"/>
    </xf>
    <xf numFmtId="0" fontId="38" fillId="0" borderId="39" xfId="0" applyFont="1" applyBorder="1" applyAlignment="1">
      <alignment horizontal="right" vertical="top" wrapText="1"/>
    </xf>
    <xf numFmtId="0" fontId="38" fillId="0" borderId="20" xfId="0" applyFont="1" applyBorder="1" applyAlignment="1">
      <alignment horizontal="right" vertical="top" wrapText="1"/>
    </xf>
    <xf numFmtId="0" fontId="38" fillId="0" borderId="38" xfId="0" applyFont="1" applyBorder="1" applyAlignment="1">
      <alignment horizontal="right" vertical="top" wrapText="1"/>
    </xf>
    <xf numFmtId="0" fontId="38" fillId="0" borderId="19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0" xfId="0" applyFont="1" applyBorder="1" applyAlignment="1">
      <alignment horizontal="center" vertical="top" wrapText="1"/>
    </xf>
    <xf numFmtId="0" fontId="38" fillId="34" borderId="43" xfId="0" applyFont="1" applyFill="1" applyBorder="1" applyAlignment="1">
      <alignment horizontal="center" vertical="center" wrapText="1"/>
    </xf>
    <xf numFmtId="0" fontId="38" fillId="34" borderId="29" xfId="0" applyFont="1" applyFill="1" applyBorder="1" applyAlignment="1">
      <alignment horizontal="center" vertical="center" wrapText="1"/>
    </xf>
    <xf numFmtId="0" fontId="38" fillId="34" borderId="28" xfId="0" applyFont="1" applyFill="1" applyBorder="1" applyAlignment="1">
      <alignment horizontal="center" vertical="center" wrapText="1"/>
    </xf>
    <xf numFmtId="0" fontId="38" fillId="34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2</xdr:col>
      <xdr:colOff>466725</xdr:colOff>
      <xdr:row>5</xdr:row>
      <xdr:rowOff>0</xdr:rowOff>
    </xdr:to>
    <xdr:pic>
      <xdr:nvPicPr>
        <xdr:cNvPr id="1" name="Picture 1" descr="LOGO-CKB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32385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6" sqref="A6:I8"/>
    </sheetView>
  </sheetViews>
  <sheetFormatPr defaultColWidth="9.140625" defaultRowHeight="15"/>
  <cols>
    <col min="1" max="1" width="6.28125" style="0" customWidth="1"/>
    <col min="2" max="2" width="6.8515625" style="0" customWidth="1"/>
    <col min="3" max="3" width="8.140625" style="0" customWidth="1"/>
    <col min="4" max="4" width="34.140625" style="0" customWidth="1"/>
    <col min="5" max="5" width="14.8515625" style="0" customWidth="1"/>
    <col min="6" max="7" width="16.140625" style="0" customWidth="1"/>
    <col min="8" max="8" width="17.8515625" style="0" customWidth="1"/>
    <col min="9" max="9" width="17.57421875" style="0" customWidth="1"/>
  </cols>
  <sheetData>
    <row r="1" spans="1:9" ht="15">
      <c r="A1" s="154" t="s">
        <v>54</v>
      </c>
      <c r="B1" s="155"/>
      <c r="C1" s="155"/>
      <c r="D1" s="155"/>
      <c r="E1" s="155"/>
      <c r="F1" s="155"/>
      <c r="G1" s="155"/>
      <c r="H1" s="155"/>
      <c r="I1" s="155"/>
    </row>
    <row r="2" spans="1:9" ht="15">
      <c r="A2" s="155"/>
      <c r="B2" s="155"/>
      <c r="C2" s="155"/>
      <c r="D2" s="155"/>
      <c r="E2" s="155"/>
      <c r="F2" s="155"/>
      <c r="G2" s="155"/>
      <c r="H2" s="155"/>
      <c r="I2" s="155"/>
    </row>
    <row r="3" spans="1:9" ht="15">
      <c r="A3" s="155"/>
      <c r="B3" s="155"/>
      <c r="C3" s="155"/>
      <c r="D3" s="155"/>
      <c r="E3" s="155"/>
      <c r="F3" s="155"/>
      <c r="G3" s="155"/>
      <c r="H3" s="155"/>
      <c r="I3" s="155"/>
    </row>
    <row r="4" spans="1:9" ht="15">
      <c r="A4" s="155"/>
      <c r="B4" s="155"/>
      <c r="C4" s="155"/>
      <c r="D4" s="155"/>
      <c r="E4" s="155"/>
      <c r="F4" s="155"/>
      <c r="G4" s="155"/>
      <c r="H4" s="155"/>
      <c r="I4" s="155"/>
    </row>
    <row r="5" spans="1:9" ht="15">
      <c r="A5" s="155"/>
      <c r="B5" s="155"/>
      <c r="C5" s="155"/>
      <c r="D5" s="155"/>
      <c r="E5" s="155"/>
      <c r="F5" s="155"/>
      <c r="G5" s="155"/>
      <c r="H5" s="155"/>
      <c r="I5" s="155"/>
    </row>
    <row r="6" spans="1:9" ht="42" customHeight="1">
      <c r="A6" s="167" t="s">
        <v>102</v>
      </c>
      <c r="B6" s="168"/>
      <c r="C6" s="168"/>
      <c r="D6" s="168"/>
      <c r="E6" s="168"/>
      <c r="F6" s="168"/>
      <c r="G6" s="168"/>
      <c r="H6" s="168"/>
      <c r="I6" s="168"/>
    </row>
    <row r="7" spans="1:9" ht="33.75" customHeight="1">
      <c r="A7" s="168"/>
      <c r="B7" s="168"/>
      <c r="C7" s="168"/>
      <c r="D7" s="168"/>
      <c r="E7" s="168"/>
      <c r="F7" s="168"/>
      <c r="G7" s="168"/>
      <c r="H7" s="168"/>
      <c r="I7" s="168"/>
    </row>
    <row r="8" spans="1:9" ht="90" customHeight="1" thickBot="1">
      <c r="A8" s="168"/>
      <c r="B8" s="168"/>
      <c r="C8" s="168"/>
      <c r="D8" s="168"/>
      <c r="E8" s="168"/>
      <c r="F8" s="168"/>
      <c r="G8" s="168"/>
      <c r="H8" s="168"/>
      <c r="I8" s="168"/>
    </row>
    <row r="9" spans="1:9" ht="15.75" customHeight="1">
      <c r="A9" s="150" t="s">
        <v>49</v>
      </c>
      <c r="B9" s="150" t="s">
        <v>0</v>
      </c>
      <c r="C9" s="150" t="s">
        <v>50</v>
      </c>
      <c r="D9" s="150" t="s">
        <v>1</v>
      </c>
      <c r="E9" s="150" t="s">
        <v>2</v>
      </c>
      <c r="F9" s="150" t="s">
        <v>51</v>
      </c>
      <c r="G9" s="41" t="s">
        <v>56</v>
      </c>
      <c r="H9" s="148" t="s">
        <v>52</v>
      </c>
      <c r="I9" s="150" t="s">
        <v>53</v>
      </c>
    </row>
    <row r="10" spans="1:9" ht="48.75" customHeight="1" thickBot="1">
      <c r="A10" s="169"/>
      <c r="B10" s="169"/>
      <c r="C10" s="169"/>
      <c r="D10" s="169"/>
      <c r="E10" s="151"/>
      <c r="F10" s="151"/>
      <c r="G10" s="42" t="s">
        <v>57</v>
      </c>
      <c r="H10" s="149"/>
      <c r="I10" s="151"/>
    </row>
    <row r="11" spans="1:9" ht="16.5" thickBot="1">
      <c r="A11" s="151"/>
      <c r="B11" s="151"/>
      <c r="C11" s="151"/>
      <c r="D11" s="151"/>
      <c r="E11" s="46" t="s">
        <v>58</v>
      </c>
      <c r="F11" s="46" t="s">
        <v>60</v>
      </c>
      <c r="G11" s="46" t="s">
        <v>59</v>
      </c>
      <c r="H11" s="76" t="s">
        <v>61</v>
      </c>
      <c r="I11" s="110"/>
    </row>
    <row r="12" spans="1:9" ht="16.5" thickBot="1">
      <c r="A12" s="145" t="s">
        <v>3</v>
      </c>
      <c r="B12" s="145">
        <v>104</v>
      </c>
      <c r="C12" s="21">
        <v>411</v>
      </c>
      <c r="D12" s="22" t="s">
        <v>4</v>
      </c>
      <c r="E12" s="23">
        <f>E13</f>
        <v>10010561</v>
      </c>
      <c r="F12" s="23">
        <f>F13</f>
        <v>0</v>
      </c>
      <c r="G12" s="23"/>
      <c r="H12" s="77">
        <f>H13</f>
        <v>0</v>
      </c>
      <c r="I12" s="111">
        <f aca="true" t="shared" si="0" ref="I12:I43">SUM(E12+F12+H12)</f>
        <v>10010561</v>
      </c>
    </row>
    <row r="13" spans="1:9" ht="16.5" thickBot="1">
      <c r="A13" s="147"/>
      <c r="B13" s="147"/>
      <c r="C13" s="14">
        <v>4111</v>
      </c>
      <c r="D13" s="15" t="s">
        <v>5</v>
      </c>
      <c r="E13" s="16">
        <v>10010561</v>
      </c>
      <c r="F13" s="20"/>
      <c r="G13" s="20"/>
      <c r="H13" s="82"/>
      <c r="I13" s="112">
        <f t="shared" si="0"/>
        <v>10010561</v>
      </c>
    </row>
    <row r="14" spans="1:9" ht="16.5" thickBot="1">
      <c r="A14" s="145" t="s">
        <v>6</v>
      </c>
      <c r="B14" s="145">
        <v>105</v>
      </c>
      <c r="C14" s="21">
        <v>412</v>
      </c>
      <c r="D14" s="22" t="s">
        <v>72</v>
      </c>
      <c r="E14" s="23">
        <f>SUM(E15+E16+E17)</f>
        <v>1819259</v>
      </c>
      <c r="F14" s="23">
        <f>SUM(F15+F16+F17)</f>
        <v>0</v>
      </c>
      <c r="G14" s="23"/>
      <c r="H14" s="77">
        <f>SUM(H15+H16+H17)</f>
        <v>0</v>
      </c>
      <c r="I14" s="111">
        <f t="shared" si="0"/>
        <v>1819259</v>
      </c>
    </row>
    <row r="15" spans="1:9" ht="16.5" thickBot="1">
      <c r="A15" s="146"/>
      <c r="B15" s="146"/>
      <c r="C15" s="25">
        <v>4121</v>
      </c>
      <c r="D15" s="26" t="s">
        <v>73</v>
      </c>
      <c r="E15" s="27">
        <v>1160000</v>
      </c>
      <c r="F15" s="28"/>
      <c r="G15" s="28"/>
      <c r="H15" s="83"/>
      <c r="I15" s="112">
        <f t="shared" si="0"/>
        <v>1160000</v>
      </c>
    </row>
    <row r="16" spans="1:9" ht="16.5" thickBot="1">
      <c r="A16" s="146"/>
      <c r="B16" s="146"/>
      <c r="C16" s="29">
        <v>4122</v>
      </c>
      <c r="D16" s="30" t="s">
        <v>74</v>
      </c>
      <c r="E16" s="31">
        <v>578759</v>
      </c>
      <c r="F16" s="32"/>
      <c r="G16" s="32"/>
      <c r="H16" s="84"/>
      <c r="I16" s="112">
        <f t="shared" si="0"/>
        <v>578759</v>
      </c>
    </row>
    <row r="17" spans="1:9" ht="16.5" thickBot="1">
      <c r="A17" s="147"/>
      <c r="B17" s="147"/>
      <c r="C17" s="14">
        <v>4123</v>
      </c>
      <c r="D17" s="15" t="s">
        <v>75</v>
      </c>
      <c r="E17" s="16">
        <v>80500</v>
      </c>
      <c r="F17" s="24"/>
      <c r="G17" s="24"/>
      <c r="H17" s="82"/>
      <c r="I17" s="112">
        <f t="shared" si="0"/>
        <v>80500</v>
      </c>
    </row>
    <row r="18" spans="1:9" ht="16.5" customHeight="1" thickBot="1">
      <c r="A18" s="145" t="s">
        <v>7</v>
      </c>
      <c r="B18" s="145">
        <v>106</v>
      </c>
      <c r="C18" s="21">
        <v>414</v>
      </c>
      <c r="D18" s="22" t="s">
        <v>71</v>
      </c>
      <c r="E18" s="23">
        <f>SUM(E19+E20)</f>
        <v>198000</v>
      </c>
      <c r="F18" s="23">
        <f>SUM(F19+F20)</f>
        <v>0</v>
      </c>
      <c r="G18" s="23"/>
      <c r="H18" s="77">
        <f>SUM(H19+H20)</f>
        <v>0</v>
      </c>
      <c r="I18" s="111">
        <f t="shared" si="0"/>
        <v>198000</v>
      </c>
    </row>
    <row r="19" spans="1:9" ht="16.5" thickBot="1">
      <c r="A19" s="146"/>
      <c r="B19" s="146"/>
      <c r="C19" s="25">
        <v>4143</v>
      </c>
      <c r="D19" s="26" t="s">
        <v>55</v>
      </c>
      <c r="E19" s="45">
        <v>198000</v>
      </c>
      <c r="F19" s="36"/>
      <c r="G19" s="36"/>
      <c r="H19" s="83"/>
      <c r="I19" s="112">
        <f t="shared" si="0"/>
        <v>198000</v>
      </c>
    </row>
    <row r="20" spans="1:9" ht="16.5" thickBot="1">
      <c r="A20" s="146"/>
      <c r="B20" s="146"/>
      <c r="C20" s="17">
        <v>4144</v>
      </c>
      <c r="D20" s="18" t="s">
        <v>76</v>
      </c>
      <c r="E20" s="19"/>
      <c r="F20" s="1"/>
      <c r="G20" s="1"/>
      <c r="H20" s="82"/>
      <c r="I20" s="112">
        <f t="shared" si="0"/>
        <v>0</v>
      </c>
    </row>
    <row r="21" spans="1:9" ht="17.25" customHeight="1" thickBot="1">
      <c r="A21" s="164" t="s">
        <v>8</v>
      </c>
      <c r="B21" s="164">
        <v>107</v>
      </c>
      <c r="C21" s="21">
        <v>415</v>
      </c>
      <c r="D21" s="22" t="s">
        <v>9</v>
      </c>
      <c r="E21" s="23">
        <f>E22</f>
        <v>170000</v>
      </c>
      <c r="F21" s="23">
        <f>F22</f>
        <v>0</v>
      </c>
      <c r="G21" s="23"/>
      <c r="H21" s="77">
        <f>H22</f>
        <v>0</v>
      </c>
      <c r="I21" s="111">
        <f t="shared" si="0"/>
        <v>170000</v>
      </c>
    </row>
    <row r="22" spans="1:9" ht="16.5" thickBot="1">
      <c r="A22" s="165"/>
      <c r="B22" s="165"/>
      <c r="C22" s="4">
        <v>4151</v>
      </c>
      <c r="D22" s="6" t="s">
        <v>9</v>
      </c>
      <c r="E22" s="8">
        <v>170000</v>
      </c>
      <c r="F22" s="13"/>
      <c r="G22" s="43"/>
      <c r="H22" s="85"/>
      <c r="I22" s="112">
        <f t="shared" si="0"/>
        <v>170000</v>
      </c>
    </row>
    <row r="23" spans="1:9" ht="16.5" thickBot="1">
      <c r="A23" s="152" t="s">
        <v>10</v>
      </c>
      <c r="B23" s="152">
        <v>108</v>
      </c>
      <c r="C23" s="21">
        <v>416</v>
      </c>
      <c r="D23" s="22" t="s">
        <v>70</v>
      </c>
      <c r="E23" s="23">
        <f>E24</f>
        <v>212278</v>
      </c>
      <c r="F23" s="23">
        <f>F24</f>
        <v>0</v>
      </c>
      <c r="G23" s="23"/>
      <c r="H23" s="77">
        <f>H24</f>
        <v>0</v>
      </c>
      <c r="I23" s="111">
        <f t="shared" si="0"/>
        <v>212278</v>
      </c>
    </row>
    <row r="24" spans="1:9" ht="16.5" thickBot="1">
      <c r="A24" s="153"/>
      <c r="B24" s="153"/>
      <c r="C24" s="9">
        <v>4161</v>
      </c>
      <c r="D24" s="10" t="s">
        <v>77</v>
      </c>
      <c r="E24" s="11">
        <v>212278</v>
      </c>
      <c r="F24" s="20"/>
      <c r="G24" s="20"/>
      <c r="H24" s="82"/>
      <c r="I24" s="112">
        <f t="shared" si="0"/>
        <v>212278</v>
      </c>
    </row>
    <row r="25" spans="1:9" ht="16.5" thickBot="1">
      <c r="A25" s="145" t="s">
        <v>11</v>
      </c>
      <c r="B25" s="145">
        <v>109</v>
      </c>
      <c r="C25" s="21">
        <v>421</v>
      </c>
      <c r="D25" s="22" t="s">
        <v>12</v>
      </c>
      <c r="E25" s="23">
        <f>SUM(E26+E27+E28+E29+E30+E31+E32)</f>
        <v>1852535</v>
      </c>
      <c r="F25" s="23">
        <f>SUM(F26+F27+F28+F29+F30+F31)</f>
        <v>260000</v>
      </c>
      <c r="G25" s="23"/>
      <c r="H25" s="77">
        <f>SUM(H26+H27+H28+H29+H30+H31)</f>
        <v>0</v>
      </c>
      <c r="I25" s="111">
        <f t="shared" si="0"/>
        <v>2112535</v>
      </c>
    </row>
    <row r="26" spans="1:9" ht="16.5" thickBot="1">
      <c r="A26" s="146"/>
      <c r="B26" s="146"/>
      <c r="C26" s="25">
        <v>4211</v>
      </c>
      <c r="D26" s="26" t="s">
        <v>78</v>
      </c>
      <c r="E26" s="27">
        <v>85000</v>
      </c>
      <c r="F26" s="36">
        <v>80000</v>
      </c>
      <c r="G26" s="36"/>
      <c r="H26" s="86"/>
      <c r="I26" s="112">
        <f t="shared" si="0"/>
        <v>165000</v>
      </c>
    </row>
    <row r="27" spans="1:9" ht="16.5" thickBot="1">
      <c r="A27" s="146"/>
      <c r="B27" s="146"/>
      <c r="C27" s="29">
        <v>4212</v>
      </c>
      <c r="D27" s="30" t="s">
        <v>13</v>
      </c>
      <c r="E27" s="31">
        <v>1142535</v>
      </c>
      <c r="F27" s="127"/>
      <c r="G27" s="127"/>
      <c r="H27" s="94"/>
      <c r="I27" s="112">
        <f t="shared" si="0"/>
        <v>1142535</v>
      </c>
    </row>
    <row r="28" spans="1:9" ht="16.5" thickBot="1">
      <c r="A28" s="146"/>
      <c r="B28" s="146"/>
      <c r="C28" s="29">
        <v>4213</v>
      </c>
      <c r="D28" s="30" t="s">
        <v>14</v>
      </c>
      <c r="E28" s="31">
        <v>30000</v>
      </c>
      <c r="F28" s="37"/>
      <c r="G28" s="37"/>
      <c r="H28" s="87"/>
      <c r="I28" s="112">
        <f t="shared" si="0"/>
        <v>30000</v>
      </c>
    </row>
    <row r="29" spans="1:9" ht="16.5" thickBot="1">
      <c r="A29" s="146"/>
      <c r="B29" s="146"/>
      <c r="C29" s="29">
        <v>4214</v>
      </c>
      <c r="D29" s="30" t="s">
        <v>79</v>
      </c>
      <c r="E29" s="31">
        <v>185000</v>
      </c>
      <c r="F29" s="38">
        <v>100000</v>
      </c>
      <c r="G29" s="38"/>
      <c r="H29" s="87"/>
      <c r="I29" s="112">
        <f t="shared" si="0"/>
        <v>285000</v>
      </c>
    </row>
    <row r="30" spans="1:9" ht="16.5" thickBot="1">
      <c r="A30" s="146"/>
      <c r="B30" s="146"/>
      <c r="C30" s="29">
        <v>4215</v>
      </c>
      <c r="D30" s="30" t="s">
        <v>15</v>
      </c>
      <c r="E30" s="31">
        <v>230000</v>
      </c>
      <c r="F30" s="31">
        <v>80000</v>
      </c>
      <c r="G30" s="37"/>
      <c r="H30" s="87"/>
      <c r="I30" s="112">
        <f t="shared" si="0"/>
        <v>310000</v>
      </c>
    </row>
    <row r="31" spans="1:9" ht="16.5" thickBot="1">
      <c r="A31" s="146"/>
      <c r="B31" s="146"/>
      <c r="C31" s="17">
        <v>4216</v>
      </c>
      <c r="D31" s="18" t="s">
        <v>80</v>
      </c>
      <c r="E31" s="19">
        <v>180000</v>
      </c>
      <c r="F31" s="19"/>
      <c r="G31" s="19"/>
      <c r="H31" s="88"/>
      <c r="I31" s="112">
        <f t="shared" si="0"/>
        <v>180000</v>
      </c>
    </row>
    <row r="32" spans="1:9" ht="16.5" thickBot="1">
      <c r="A32" s="44"/>
      <c r="B32" s="44"/>
      <c r="C32" s="47">
        <v>4219</v>
      </c>
      <c r="D32" s="48" t="s">
        <v>62</v>
      </c>
      <c r="E32" s="49"/>
      <c r="F32" s="50"/>
      <c r="G32" s="50"/>
      <c r="H32" s="89"/>
      <c r="I32" s="112">
        <f t="shared" si="0"/>
        <v>0</v>
      </c>
    </row>
    <row r="33" spans="1:9" ht="16.5" thickBot="1">
      <c r="A33" s="145" t="s">
        <v>16</v>
      </c>
      <c r="B33" s="145">
        <v>110</v>
      </c>
      <c r="C33" s="21">
        <v>422</v>
      </c>
      <c r="D33" s="22" t="s">
        <v>17</v>
      </c>
      <c r="E33" s="23">
        <f>SUM(E34+E35)</f>
        <v>85000</v>
      </c>
      <c r="F33" s="23">
        <f>SUM(F34+F35)</f>
        <v>50000</v>
      </c>
      <c r="G33" s="23"/>
      <c r="H33" s="77">
        <f>SUM(H34+H35)</f>
        <v>0</v>
      </c>
      <c r="I33" s="111">
        <f t="shared" si="0"/>
        <v>135000</v>
      </c>
    </row>
    <row r="34" spans="1:9" ht="16.5" thickBot="1">
      <c r="A34" s="146"/>
      <c r="B34" s="146"/>
      <c r="C34" s="25">
        <v>4221</v>
      </c>
      <c r="D34" s="26" t="s">
        <v>17</v>
      </c>
      <c r="E34" s="27">
        <v>41000</v>
      </c>
      <c r="F34" s="36">
        <v>50000</v>
      </c>
      <c r="G34" s="36"/>
      <c r="H34" s="83"/>
      <c r="I34" s="112">
        <f t="shared" si="0"/>
        <v>91000</v>
      </c>
    </row>
    <row r="35" spans="1:9" ht="16.5" thickBot="1">
      <c r="A35" s="146"/>
      <c r="B35" s="146"/>
      <c r="C35" s="17">
        <v>4222</v>
      </c>
      <c r="D35" s="18" t="s">
        <v>81</v>
      </c>
      <c r="E35" s="19">
        <v>44000</v>
      </c>
      <c r="F35" s="1"/>
      <c r="G35" s="1"/>
      <c r="H35" s="90"/>
      <c r="I35" s="112">
        <f t="shared" si="0"/>
        <v>44000</v>
      </c>
    </row>
    <row r="36" spans="1:9" ht="15.75" customHeight="1" thickBot="1">
      <c r="A36" s="145" t="s">
        <v>18</v>
      </c>
      <c r="B36" s="145">
        <v>111</v>
      </c>
      <c r="C36" s="21">
        <v>423</v>
      </c>
      <c r="D36" s="22" t="s">
        <v>19</v>
      </c>
      <c r="E36" s="23">
        <f>SUM(E37+E38+E39+E40+E41+E42+E43)</f>
        <v>4441912</v>
      </c>
      <c r="F36" s="23">
        <f>SUM(F37+F38+F39+F40+F41+F42+F43)</f>
        <v>210190</v>
      </c>
      <c r="G36" s="23">
        <f>SUM(G37+G38+G39+G40+G41+G42+G43)</f>
        <v>200000</v>
      </c>
      <c r="H36" s="77">
        <f>SUM(H37+H38+H39+H40+H41+H42+H43)</f>
        <v>500000</v>
      </c>
      <c r="I36" s="111">
        <f>SUM(E36+F36+G36+H36)</f>
        <v>5352102</v>
      </c>
    </row>
    <row r="37" spans="1:9" ht="15" customHeight="1" thickBot="1">
      <c r="A37" s="146"/>
      <c r="B37" s="146"/>
      <c r="C37" s="25">
        <v>4232</v>
      </c>
      <c r="D37" s="26" t="s">
        <v>82</v>
      </c>
      <c r="E37" s="27">
        <v>91600</v>
      </c>
      <c r="F37" s="27">
        <v>0</v>
      </c>
      <c r="G37" s="39"/>
      <c r="H37" s="91"/>
      <c r="I37" s="112">
        <f t="shared" si="0"/>
        <v>91600</v>
      </c>
    </row>
    <row r="38" spans="1:9" ht="15" customHeight="1" thickBot="1">
      <c r="A38" s="146"/>
      <c r="B38" s="146"/>
      <c r="C38" s="29">
        <v>4233</v>
      </c>
      <c r="D38" s="30" t="s">
        <v>83</v>
      </c>
      <c r="E38" s="31">
        <v>29900</v>
      </c>
      <c r="F38" s="31">
        <v>20000</v>
      </c>
      <c r="G38" s="31"/>
      <c r="H38" s="92"/>
      <c r="I38" s="112">
        <f t="shared" si="0"/>
        <v>49900</v>
      </c>
    </row>
    <row r="39" spans="1:9" ht="15" customHeight="1" thickBot="1">
      <c r="A39" s="146"/>
      <c r="B39" s="146"/>
      <c r="C39" s="129">
        <v>4234</v>
      </c>
      <c r="D39" s="130" t="s">
        <v>84</v>
      </c>
      <c r="E39" s="131">
        <v>847800</v>
      </c>
      <c r="F39" s="131"/>
      <c r="G39" s="131"/>
      <c r="H39" s="132"/>
      <c r="I39" s="133">
        <f t="shared" si="0"/>
        <v>847800</v>
      </c>
    </row>
    <row r="40" spans="1:9" ht="15" customHeight="1" thickBot="1">
      <c r="A40" s="146"/>
      <c r="B40" s="146"/>
      <c r="C40" s="29">
        <v>4235</v>
      </c>
      <c r="D40" s="30" t="s">
        <v>20</v>
      </c>
      <c r="E40" s="31">
        <v>3202525</v>
      </c>
      <c r="F40" s="31">
        <v>90190</v>
      </c>
      <c r="G40" s="31">
        <v>200000</v>
      </c>
      <c r="H40" s="93">
        <v>500000</v>
      </c>
      <c r="I40" s="112">
        <f>SUM(E40+F40+G40+H40)</f>
        <v>3992715</v>
      </c>
    </row>
    <row r="41" spans="1:9" ht="15" customHeight="1" thickBot="1">
      <c r="A41" s="146"/>
      <c r="B41" s="146"/>
      <c r="C41" s="29">
        <v>4236</v>
      </c>
      <c r="D41" s="30" t="s">
        <v>21</v>
      </c>
      <c r="E41" s="31"/>
      <c r="F41" s="31">
        <v>50000</v>
      </c>
      <c r="G41" s="31"/>
      <c r="H41" s="94"/>
      <c r="I41" s="112">
        <f t="shared" si="0"/>
        <v>50000</v>
      </c>
    </row>
    <row r="42" spans="1:9" ht="15" customHeight="1" thickBot="1">
      <c r="A42" s="146"/>
      <c r="B42" s="146"/>
      <c r="C42" s="29">
        <v>4237</v>
      </c>
      <c r="D42" s="30" t="s">
        <v>22</v>
      </c>
      <c r="E42" s="31">
        <v>215607</v>
      </c>
      <c r="F42" s="31"/>
      <c r="G42" s="31"/>
      <c r="H42" s="94"/>
      <c r="I42" s="112">
        <f t="shared" si="0"/>
        <v>215607</v>
      </c>
    </row>
    <row r="43" spans="1:9" ht="15" customHeight="1" thickBot="1">
      <c r="A43" s="146"/>
      <c r="B43" s="146"/>
      <c r="C43" s="29">
        <v>4239</v>
      </c>
      <c r="D43" s="30" t="s">
        <v>23</v>
      </c>
      <c r="E43" s="31">
        <v>54480</v>
      </c>
      <c r="F43" s="31">
        <v>50000</v>
      </c>
      <c r="G43" s="31"/>
      <c r="H43" s="95"/>
      <c r="I43" s="112">
        <f t="shared" si="0"/>
        <v>104480</v>
      </c>
    </row>
    <row r="44" spans="1:9" ht="16.5" thickBot="1">
      <c r="A44" s="145" t="s">
        <v>24</v>
      </c>
      <c r="B44" s="145">
        <v>112</v>
      </c>
      <c r="C44" s="21">
        <v>424</v>
      </c>
      <c r="D44" s="22" t="s">
        <v>69</v>
      </c>
      <c r="E44" s="23">
        <f>SUM(E45+E46)</f>
        <v>8520365</v>
      </c>
      <c r="F44" s="23">
        <f>SUM(F45+F46)</f>
        <v>800000</v>
      </c>
      <c r="G44" s="23">
        <f>SUM(G45+G46)</f>
        <v>200000</v>
      </c>
      <c r="H44" s="77">
        <f>SUM(H45+H46)</f>
        <v>1550000</v>
      </c>
      <c r="I44" s="111">
        <f>SUM(E44+F44+G44+H44)</f>
        <v>11070365</v>
      </c>
    </row>
    <row r="45" spans="1:9" ht="16.5" thickBot="1">
      <c r="A45" s="146"/>
      <c r="B45" s="146"/>
      <c r="C45" s="25">
        <v>4242</v>
      </c>
      <c r="D45" s="26" t="s">
        <v>26</v>
      </c>
      <c r="E45" s="27">
        <v>8430365</v>
      </c>
      <c r="F45" s="27">
        <v>800000</v>
      </c>
      <c r="G45" s="27">
        <v>200000</v>
      </c>
      <c r="H45" s="96">
        <v>1550000</v>
      </c>
      <c r="I45" s="112">
        <f>SUM(E45+F45+G45+H45)</f>
        <v>10980365</v>
      </c>
    </row>
    <row r="46" spans="1:9" ht="16.5" thickBot="1">
      <c r="A46" s="44"/>
      <c r="B46" s="44"/>
      <c r="C46" s="17">
        <v>4249</v>
      </c>
      <c r="D46" s="18" t="s">
        <v>63</v>
      </c>
      <c r="E46" s="19">
        <v>90000</v>
      </c>
      <c r="F46" s="19"/>
      <c r="G46" s="19"/>
      <c r="H46" s="88"/>
      <c r="I46" s="112">
        <f>SUM(E46+F46+G46+H46)</f>
        <v>90000</v>
      </c>
    </row>
    <row r="47" spans="1:9" ht="16.5" thickBot="1">
      <c r="A47" s="152" t="s">
        <v>27</v>
      </c>
      <c r="B47" s="152">
        <v>113</v>
      </c>
      <c r="C47" s="21">
        <v>425</v>
      </c>
      <c r="D47" s="22" t="s">
        <v>28</v>
      </c>
      <c r="E47" s="23">
        <f>SUM(E48+E49)</f>
        <v>657000</v>
      </c>
      <c r="F47" s="23">
        <f>SUM(F48+F49)</f>
        <v>340000</v>
      </c>
      <c r="G47" s="23">
        <f>SUM(G48+G49)</f>
        <v>0</v>
      </c>
      <c r="H47" s="77">
        <f>SUM(H48+H49)</f>
        <v>500000</v>
      </c>
      <c r="I47" s="111">
        <f>SUM(E47+F47+G47+H47)</f>
        <v>1497000</v>
      </c>
    </row>
    <row r="48" spans="1:9" ht="16.5" thickBot="1">
      <c r="A48" s="166"/>
      <c r="B48" s="166"/>
      <c r="C48" s="25">
        <v>4251</v>
      </c>
      <c r="D48" s="26" t="s">
        <v>85</v>
      </c>
      <c r="E48" s="27">
        <v>366000</v>
      </c>
      <c r="F48" s="81">
        <v>200000</v>
      </c>
      <c r="G48" s="74"/>
      <c r="H48" s="96">
        <v>500000</v>
      </c>
      <c r="I48" s="112">
        <f aca="true" t="shared" si="1" ref="I48:I66">SUM(E48+F48+H48)</f>
        <v>1066000</v>
      </c>
    </row>
    <row r="49" spans="1:9" ht="16.5" thickBot="1">
      <c r="A49" s="153"/>
      <c r="B49" s="153"/>
      <c r="C49" s="14">
        <v>4252</v>
      </c>
      <c r="D49" s="15" t="s">
        <v>86</v>
      </c>
      <c r="E49" s="16">
        <v>291000</v>
      </c>
      <c r="F49" s="128">
        <v>140000</v>
      </c>
      <c r="G49" s="75"/>
      <c r="H49" s="97"/>
      <c r="I49" s="112">
        <f t="shared" si="1"/>
        <v>431000</v>
      </c>
    </row>
    <row r="50" spans="1:9" ht="16.5" thickBot="1">
      <c r="A50" s="145" t="s">
        <v>29</v>
      </c>
      <c r="B50" s="145">
        <v>114</v>
      </c>
      <c r="C50" s="21">
        <v>426</v>
      </c>
      <c r="D50" s="22" t="s">
        <v>30</v>
      </c>
      <c r="E50" s="23">
        <f>SUM(E51+E52+E53+E54+E55+E56)</f>
        <v>858730</v>
      </c>
      <c r="F50" s="23">
        <f>SUM(F51+F52+F53+F54+F55+F56)</f>
        <v>600000</v>
      </c>
      <c r="G50" s="23">
        <f>SUM(G51+G52+G53+G54+G55+G56)</f>
        <v>100000</v>
      </c>
      <c r="H50" s="77">
        <f>SUM(H51+H52+H53+H54+H55+H56)</f>
        <v>500000</v>
      </c>
      <c r="I50" s="111">
        <f>SUM(E50+F50+G50+H50)</f>
        <v>2058730</v>
      </c>
    </row>
    <row r="51" spans="1:9" ht="15.75" customHeight="1" thickBot="1">
      <c r="A51" s="146"/>
      <c r="B51" s="146"/>
      <c r="C51" s="25">
        <v>4261</v>
      </c>
      <c r="D51" s="26" t="s">
        <v>87</v>
      </c>
      <c r="E51" s="27">
        <v>150000</v>
      </c>
      <c r="F51" s="27">
        <v>79000</v>
      </c>
      <c r="G51" s="27"/>
      <c r="H51" s="98"/>
      <c r="I51" s="112">
        <f t="shared" si="1"/>
        <v>229000</v>
      </c>
    </row>
    <row r="52" spans="1:9" ht="15" customHeight="1" thickBot="1">
      <c r="A52" s="146"/>
      <c r="B52" s="146"/>
      <c r="C52" s="29">
        <v>4263</v>
      </c>
      <c r="D52" s="30" t="s">
        <v>88</v>
      </c>
      <c r="E52" s="31">
        <v>82000</v>
      </c>
      <c r="F52" s="31">
        <v>51000</v>
      </c>
      <c r="G52" s="31"/>
      <c r="H52" s="94"/>
      <c r="I52" s="112">
        <f t="shared" si="1"/>
        <v>133000</v>
      </c>
    </row>
    <row r="53" spans="1:9" ht="16.5" thickBot="1">
      <c r="A53" s="146"/>
      <c r="B53" s="146"/>
      <c r="C53" s="29">
        <v>4264</v>
      </c>
      <c r="D53" s="30" t="s">
        <v>89</v>
      </c>
      <c r="E53" s="31">
        <v>190000</v>
      </c>
      <c r="F53" s="31">
        <v>110000</v>
      </c>
      <c r="G53" s="31"/>
      <c r="H53" s="93"/>
      <c r="I53" s="112">
        <f t="shared" si="1"/>
        <v>300000</v>
      </c>
    </row>
    <row r="54" spans="1:9" ht="15" customHeight="1" thickBot="1">
      <c r="A54" s="146"/>
      <c r="B54" s="146"/>
      <c r="C54" s="29">
        <v>4266</v>
      </c>
      <c r="D54" s="30" t="s">
        <v>31</v>
      </c>
      <c r="E54" s="31">
        <v>186730</v>
      </c>
      <c r="F54" s="31">
        <v>100000</v>
      </c>
      <c r="G54" s="31">
        <v>100000</v>
      </c>
      <c r="H54" s="93">
        <v>500000</v>
      </c>
      <c r="I54" s="112">
        <f>SUM(E54+F54+G54+H54)</f>
        <v>886730</v>
      </c>
    </row>
    <row r="55" spans="1:9" ht="17.25" customHeight="1" thickBot="1">
      <c r="A55" s="146"/>
      <c r="B55" s="146"/>
      <c r="C55" s="119">
        <v>4268</v>
      </c>
      <c r="D55" s="120" t="s">
        <v>90</v>
      </c>
      <c r="E55" s="121">
        <v>200000</v>
      </c>
      <c r="F55" s="121">
        <v>200000</v>
      </c>
      <c r="G55" s="121"/>
      <c r="H55" s="122"/>
      <c r="I55" s="123">
        <f t="shared" si="1"/>
        <v>400000</v>
      </c>
    </row>
    <row r="56" spans="1:9" ht="18" customHeight="1" thickBot="1">
      <c r="A56" s="147"/>
      <c r="B56" s="147"/>
      <c r="C56" s="124">
        <v>4269</v>
      </c>
      <c r="D56" s="125" t="s">
        <v>91</v>
      </c>
      <c r="E56" s="126">
        <v>50000</v>
      </c>
      <c r="F56" s="126">
        <v>60000</v>
      </c>
      <c r="G56" s="126"/>
      <c r="H56" s="78"/>
      <c r="I56" s="112">
        <f t="shared" si="1"/>
        <v>110000</v>
      </c>
    </row>
    <row r="57" spans="1:9" ht="18" customHeight="1" thickBot="1">
      <c r="A57" s="170"/>
      <c r="B57" s="172"/>
      <c r="C57" s="172"/>
      <c r="D57" s="172"/>
      <c r="E57" s="172"/>
      <c r="F57" s="172"/>
      <c r="G57" s="172"/>
      <c r="H57" s="172"/>
      <c r="I57" s="173"/>
    </row>
    <row r="58" spans="1:9" ht="18" customHeight="1" thickBot="1">
      <c r="A58" s="145">
        <v>12</v>
      </c>
      <c r="B58" s="170" t="s">
        <v>97</v>
      </c>
      <c r="C58" s="138">
        <v>465</v>
      </c>
      <c r="D58" s="138" t="s">
        <v>98</v>
      </c>
      <c r="E58" s="140">
        <v>80284</v>
      </c>
      <c r="F58" s="111">
        <f>+F59</f>
        <v>0</v>
      </c>
      <c r="G58" s="111">
        <f>+G59</f>
        <v>0</v>
      </c>
      <c r="H58" s="111">
        <f>+H59</f>
        <v>0</v>
      </c>
      <c r="I58" s="111">
        <f>SUM(E58+F58+G58+H58)</f>
        <v>80284</v>
      </c>
    </row>
    <row r="59" spans="1:9" ht="34.5" customHeight="1" thickBot="1">
      <c r="A59" s="147"/>
      <c r="B59" s="171"/>
      <c r="C59" s="142">
        <v>4561</v>
      </c>
      <c r="D59" s="141" t="s">
        <v>99</v>
      </c>
      <c r="E59" s="139">
        <v>80284</v>
      </c>
      <c r="F59" s="139">
        <v>0</v>
      </c>
      <c r="G59" s="139">
        <v>0</v>
      </c>
      <c r="H59" s="139">
        <v>0</v>
      </c>
      <c r="I59" s="112">
        <f t="shared" si="1"/>
        <v>80284</v>
      </c>
    </row>
    <row r="60" spans="1:9" ht="16.5" thickBot="1">
      <c r="A60" s="146" t="s">
        <v>32</v>
      </c>
      <c r="B60" s="146">
        <v>116</v>
      </c>
      <c r="C60" s="134">
        <v>482</v>
      </c>
      <c r="D60" s="135" t="s">
        <v>33</v>
      </c>
      <c r="E60" s="80">
        <f>SUM(E61+E62)</f>
        <v>7000</v>
      </c>
      <c r="F60" s="80">
        <f>SUM(F61+F62)</f>
        <v>60000</v>
      </c>
      <c r="G60" s="80">
        <f>SUM(G61+G62)</f>
        <v>0</v>
      </c>
      <c r="H60" s="136">
        <f>SUM(H61+H62)</f>
        <v>0</v>
      </c>
      <c r="I60" s="137">
        <f>SUM(E60+F60+G60+H60)</f>
        <v>67000</v>
      </c>
    </row>
    <row r="61" spans="1:9" ht="16.5" thickBot="1">
      <c r="A61" s="146"/>
      <c r="B61" s="146"/>
      <c r="C61" s="25">
        <v>4821</v>
      </c>
      <c r="D61" s="26" t="s">
        <v>34</v>
      </c>
      <c r="E61" s="27">
        <v>7000</v>
      </c>
      <c r="F61" s="36">
        <v>30000</v>
      </c>
      <c r="G61" s="36"/>
      <c r="H61" s="99"/>
      <c r="I61" s="112">
        <f t="shared" si="1"/>
        <v>37000</v>
      </c>
    </row>
    <row r="62" spans="1:9" ht="16.5" thickBot="1">
      <c r="A62" s="147"/>
      <c r="B62" s="147"/>
      <c r="C62" s="14">
        <v>4822</v>
      </c>
      <c r="D62" s="15" t="s">
        <v>35</v>
      </c>
      <c r="E62" s="16"/>
      <c r="F62" s="11">
        <v>30000</v>
      </c>
      <c r="G62" s="11"/>
      <c r="H62" s="100"/>
      <c r="I62" s="112">
        <f t="shared" si="1"/>
        <v>30000</v>
      </c>
    </row>
    <row r="63" spans="1:9" ht="16.5" thickBot="1">
      <c r="A63" s="145" t="s">
        <v>36</v>
      </c>
      <c r="B63" s="145">
        <v>117</v>
      </c>
      <c r="C63" s="21">
        <v>483</v>
      </c>
      <c r="D63" s="22" t="s">
        <v>37</v>
      </c>
      <c r="E63" s="23">
        <f>E64</f>
        <v>1000</v>
      </c>
      <c r="F63" s="23">
        <f>F64</f>
        <v>30000</v>
      </c>
      <c r="G63" s="23">
        <f>G64</f>
        <v>0</v>
      </c>
      <c r="H63" s="77">
        <f>H64</f>
        <v>0</v>
      </c>
      <c r="I63" s="111">
        <f t="shared" si="1"/>
        <v>31000</v>
      </c>
    </row>
    <row r="64" spans="1:9" ht="16.5" customHeight="1" thickBot="1">
      <c r="A64" s="147"/>
      <c r="B64" s="147"/>
      <c r="C64" s="14">
        <v>4831</v>
      </c>
      <c r="D64" s="15" t="s">
        <v>92</v>
      </c>
      <c r="E64" s="16">
        <v>1000</v>
      </c>
      <c r="F64" s="16">
        <v>30000</v>
      </c>
      <c r="G64" s="16"/>
      <c r="H64" s="101"/>
      <c r="I64" s="112">
        <f t="shared" si="1"/>
        <v>31000</v>
      </c>
    </row>
    <row r="65" spans="1:9" ht="16.5" customHeight="1" thickBot="1">
      <c r="A65" s="145" t="s">
        <v>38</v>
      </c>
      <c r="B65" s="145">
        <v>118</v>
      </c>
      <c r="C65" s="71">
        <v>511</v>
      </c>
      <c r="D65" s="72" t="s">
        <v>93</v>
      </c>
      <c r="E65" s="80">
        <f>+E66</f>
        <v>480000</v>
      </c>
      <c r="F65" s="73"/>
      <c r="G65" s="73"/>
      <c r="H65" s="102"/>
      <c r="I65" s="111">
        <f t="shared" si="1"/>
        <v>480000</v>
      </c>
    </row>
    <row r="66" spans="1:9" ht="16.5" customHeight="1" thickBot="1">
      <c r="A66" s="147"/>
      <c r="B66" s="147"/>
      <c r="C66" s="14">
        <v>5114</v>
      </c>
      <c r="D66" s="15" t="s">
        <v>94</v>
      </c>
      <c r="E66" s="16">
        <v>480000</v>
      </c>
      <c r="F66" s="16"/>
      <c r="G66" s="16"/>
      <c r="H66" s="103"/>
      <c r="I66" s="112">
        <f t="shared" si="1"/>
        <v>480000</v>
      </c>
    </row>
    <row r="67" spans="1:9" ht="16.5" thickBot="1">
      <c r="A67" s="145" t="s">
        <v>43</v>
      </c>
      <c r="B67" s="145">
        <v>119</v>
      </c>
      <c r="C67" s="21">
        <v>512</v>
      </c>
      <c r="D67" s="22" t="s">
        <v>39</v>
      </c>
      <c r="E67" s="23">
        <f>SUM(E68+E69+E70)</f>
        <v>200000</v>
      </c>
      <c r="F67" s="23">
        <f>SUM(F68+F69+F70)</f>
        <v>509810</v>
      </c>
      <c r="G67" s="23">
        <f>SUM(G68+G69+G70)</f>
        <v>0</v>
      </c>
      <c r="H67" s="77">
        <f>SUM(H68+H69+H70)</f>
        <v>2000000</v>
      </c>
      <c r="I67" s="111">
        <f>SUM(E67+F67+G67+H67)</f>
        <v>2709810</v>
      </c>
    </row>
    <row r="68" spans="1:9" ht="16.5" customHeight="1" thickBot="1">
      <c r="A68" s="146"/>
      <c r="B68" s="146"/>
      <c r="C68" s="25">
        <v>5121</v>
      </c>
      <c r="D68" s="26" t="s">
        <v>40</v>
      </c>
      <c r="E68" s="27">
        <v>100000</v>
      </c>
      <c r="F68" s="35"/>
      <c r="G68" s="35"/>
      <c r="H68" s="91"/>
      <c r="I68" s="112">
        <f>SUM(E68+F68+H68)</f>
        <v>100000</v>
      </c>
    </row>
    <row r="69" spans="1:9" ht="16.5" customHeight="1" thickBot="1">
      <c r="A69" s="146"/>
      <c r="B69" s="146"/>
      <c r="C69" s="29">
        <v>5122</v>
      </c>
      <c r="D69" s="30" t="s">
        <v>41</v>
      </c>
      <c r="E69" s="31">
        <v>50000</v>
      </c>
      <c r="F69" s="31">
        <v>367217</v>
      </c>
      <c r="G69" s="31"/>
      <c r="H69" s="94"/>
      <c r="I69" s="112">
        <f>SUM(E69+F69+H69)</f>
        <v>417217</v>
      </c>
    </row>
    <row r="70" spans="1:9" ht="15" customHeight="1" thickBot="1">
      <c r="A70" s="146"/>
      <c r="B70" s="146"/>
      <c r="C70" s="29">
        <v>5126</v>
      </c>
      <c r="D70" s="30" t="s">
        <v>42</v>
      </c>
      <c r="E70" s="31">
        <v>50000</v>
      </c>
      <c r="F70" s="31">
        <v>142593</v>
      </c>
      <c r="G70" s="31"/>
      <c r="H70" s="93">
        <v>2000000</v>
      </c>
      <c r="I70" s="112">
        <f>SUM(E70+F70+H70)</f>
        <v>2192593</v>
      </c>
    </row>
    <row r="71" spans="1:9" ht="16.5" customHeight="1" thickBot="1">
      <c r="A71" s="152" t="s">
        <v>95</v>
      </c>
      <c r="B71" s="152">
        <v>121</v>
      </c>
      <c r="C71" s="51">
        <v>523</v>
      </c>
      <c r="D71" s="52" t="s">
        <v>44</v>
      </c>
      <c r="E71" s="53">
        <f>E72</f>
        <v>0</v>
      </c>
      <c r="F71" s="54">
        <f>F72</f>
        <v>100000</v>
      </c>
      <c r="G71" s="54">
        <f>G72</f>
        <v>0</v>
      </c>
      <c r="H71" s="104">
        <f>H72</f>
        <v>0</v>
      </c>
      <c r="I71" s="111">
        <f>SUM(E71+F71+G71+H71)</f>
        <v>100000</v>
      </c>
    </row>
    <row r="72" spans="1:9" ht="16.5" thickBot="1">
      <c r="A72" s="166"/>
      <c r="B72" s="166"/>
      <c r="C72" s="1">
        <v>5231</v>
      </c>
      <c r="D72" s="12" t="s">
        <v>44</v>
      </c>
      <c r="E72" s="20"/>
      <c r="F72" s="2">
        <v>100000</v>
      </c>
      <c r="G72" s="2"/>
      <c r="H72" s="82"/>
      <c r="I72" s="113">
        <f>SUM(E72+F72+H72)</f>
        <v>100000</v>
      </c>
    </row>
    <row r="73" spans="1:9" ht="15.75">
      <c r="A73" s="57"/>
      <c r="B73" s="64"/>
      <c r="C73" s="64"/>
      <c r="D73" s="70" t="s">
        <v>45</v>
      </c>
      <c r="E73" s="65">
        <f>SUM(E12+E14+E18+E21+E23+E25+E33+E36+E44+E47+E50+E58+E60+E63+E65+E67+E71)</f>
        <v>29593924</v>
      </c>
      <c r="F73" s="65">
        <f>SUM(F12+F14+F18+F21+F23+F25+F33+F36+F44+F47+F50+F60+F63+F67+F71)</f>
        <v>2960000</v>
      </c>
      <c r="G73" s="65">
        <f>SUM(G12+G14+G18+G21+G23+G25+G33+G36+G44+G47+G50+G60+G63+G67+G71)</f>
        <v>500000</v>
      </c>
      <c r="H73" s="79">
        <f>SUM(H12+H14+H18+H21+H23+H25+H33+H36+H44+H47+H50+H60+H63+H67+H71)</f>
        <v>5050000</v>
      </c>
      <c r="I73" s="114">
        <f>SUM(E73+F73+G73+H73)</f>
        <v>38103924</v>
      </c>
    </row>
    <row r="74" spans="1:9" ht="16.5" thickBot="1">
      <c r="A74" s="158"/>
      <c r="B74" s="161"/>
      <c r="C74" s="161"/>
      <c r="D74" s="66" t="s">
        <v>46</v>
      </c>
      <c r="E74" s="66"/>
      <c r="F74" s="66"/>
      <c r="G74" s="66"/>
      <c r="H74" s="105"/>
      <c r="I74" s="115"/>
    </row>
    <row r="75" spans="1:9" ht="18.75" customHeight="1">
      <c r="A75" s="159"/>
      <c r="B75" s="162"/>
      <c r="C75" s="162"/>
      <c r="D75" s="5" t="s">
        <v>47</v>
      </c>
      <c r="E75" s="7">
        <v>29296003</v>
      </c>
      <c r="F75" s="3"/>
      <c r="G75" s="3"/>
      <c r="H75" s="106"/>
      <c r="I75" s="116">
        <v>29296003</v>
      </c>
    </row>
    <row r="76" spans="1:9" ht="17.25" customHeight="1">
      <c r="A76" s="159"/>
      <c r="B76" s="162"/>
      <c r="C76" s="162"/>
      <c r="D76" s="5" t="s">
        <v>48</v>
      </c>
      <c r="E76" s="3"/>
      <c r="F76" s="7">
        <v>2960000</v>
      </c>
      <c r="G76" s="7"/>
      <c r="H76" s="106"/>
      <c r="I76" s="116">
        <v>2960000</v>
      </c>
    </row>
    <row r="77" spans="1:9" ht="16.5" customHeight="1">
      <c r="A77" s="159"/>
      <c r="B77" s="162"/>
      <c r="C77" s="162"/>
      <c r="D77" s="5" t="s">
        <v>64</v>
      </c>
      <c r="E77" s="7">
        <v>250000</v>
      </c>
      <c r="F77" s="3"/>
      <c r="G77" s="7">
        <v>500000</v>
      </c>
      <c r="H77" s="107"/>
      <c r="I77" s="116">
        <v>750000</v>
      </c>
    </row>
    <row r="78" spans="1:9" ht="16.5" customHeight="1">
      <c r="A78" s="160"/>
      <c r="B78" s="163"/>
      <c r="C78" s="163"/>
      <c r="D78" s="67" t="s">
        <v>67</v>
      </c>
      <c r="E78" s="68"/>
      <c r="F78" s="69"/>
      <c r="G78" s="69"/>
      <c r="H78" s="108">
        <v>5050000</v>
      </c>
      <c r="I78" s="117">
        <v>5050000</v>
      </c>
    </row>
    <row r="79" spans="1:9" ht="29.25" customHeight="1" thickBot="1">
      <c r="A79" s="58"/>
      <c r="B79" s="59"/>
      <c r="C79" s="59"/>
      <c r="D79" s="58" t="s">
        <v>68</v>
      </c>
      <c r="E79" s="60">
        <v>47921</v>
      </c>
      <c r="F79" s="59"/>
      <c r="G79" s="59"/>
      <c r="H79" s="109"/>
      <c r="I79" s="118">
        <v>47921</v>
      </c>
    </row>
    <row r="80" spans="1:9" ht="18.75" customHeight="1">
      <c r="A80" s="61"/>
      <c r="B80" s="62"/>
      <c r="C80" s="62"/>
      <c r="D80" s="61"/>
      <c r="E80" s="63"/>
      <c r="F80" s="62"/>
      <c r="G80" s="62"/>
      <c r="H80" s="62"/>
      <c r="I80" s="63"/>
    </row>
    <row r="81" spans="1:9" ht="15" customHeight="1">
      <c r="A81" s="156" t="s">
        <v>100</v>
      </c>
      <c r="B81" s="157"/>
      <c r="C81" s="157"/>
      <c r="D81" s="157"/>
      <c r="E81" s="157"/>
      <c r="F81" s="157"/>
      <c r="G81" s="157"/>
      <c r="H81" s="157"/>
      <c r="I81" s="157"/>
    </row>
    <row r="82" spans="1:9" ht="15" customHeight="1">
      <c r="A82" s="157"/>
      <c r="B82" s="157"/>
      <c r="C82" s="157"/>
      <c r="D82" s="157"/>
      <c r="E82" s="157"/>
      <c r="F82" s="157"/>
      <c r="G82" s="157"/>
      <c r="H82" s="157"/>
      <c r="I82" s="157"/>
    </row>
    <row r="83" spans="1:9" ht="15" customHeight="1">
      <c r="A83" s="143" t="s">
        <v>101</v>
      </c>
      <c r="B83" s="144"/>
      <c r="C83" s="144"/>
      <c r="D83" s="144"/>
      <c r="E83" s="144"/>
      <c r="F83" s="144"/>
      <c r="G83" s="144"/>
      <c r="H83" s="144"/>
      <c r="I83" s="144"/>
    </row>
    <row r="84" spans="1:9" ht="253.5" customHeight="1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9" ht="15" customHeight="1">
      <c r="A85" s="154" t="s">
        <v>96</v>
      </c>
      <c r="B85" s="155"/>
      <c r="C85" s="155"/>
      <c r="D85" s="155"/>
      <c r="E85" s="155"/>
      <c r="F85" s="155"/>
      <c r="G85" s="155"/>
      <c r="H85" s="155"/>
      <c r="I85" s="155"/>
    </row>
    <row r="86" spans="1:9" ht="15" customHeight="1">
      <c r="A86" s="155"/>
      <c r="B86" s="155"/>
      <c r="C86" s="155"/>
      <c r="D86" s="155"/>
      <c r="E86" s="155"/>
      <c r="F86" s="155"/>
      <c r="G86" s="155"/>
      <c r="H86" s="155"/>
      <c r="I86" s="155"/>
    </row>
    <row r="87" spans="1:9" ht="15" customHeight="1">
      <c r="A87" s="155"/>
      <c r="B87" s="155"/>
      <c r="C87" s="155"/>
      <c r="D87" s="155"/>
      <c r="E87" s="155"/>
      <c r="F87" s="155"/>
      <c r="G87" s="155"/>
      <c r="H87" s="155"/>
      <c r="I87" s="155"/>
    </row>
    <row r="88" spans="1:9" ht="15" customHeight="1">
      <c r="A88" s="155"/>
      <c r="B88" s="155"/>
      <c r="C88" s="155"/>
      <c r="D88" s="155"/>
      <c r="E88" s="155"/>
      <c r="F88" s="155"/>
      <c r="G88" s="155"/>
      <c r="H88" s="155"/>
      <c r="I88" s="155"/>
    </row>
    <row r="89" spans="1:9" ht="15" customHeight="1">
      <c r="A89" s="155"/>
      <c r="B89" s="155"/>
      <c r="C89" s="155"/>
      <c r="D89" s="155"/>
      <c r="E89" s="155"/>
      <c r="F89" s="155"/>
      <c r="G89" s="155"/>
      <c r="H89" s="155"/>
      <c r="I89" s="155"/>
    </row>
    <row r="90" spans="1:9" ht="15" customHeight="1">
      <c r="A90" s="40"/>
      <c r="B90" s="40"/>
      <c r="C90" s="40"/>
      <c r="D90" s="40"/>
      <c r="E90" s="40"/>
      <c r="F90" s="40"/>
      <c r="G90" s="40"/>
      <c r="H90" s="40"/>
      <c r="I90" s="40"/>
    </row>
  </sheetData>
  <sheetProtection/>
  <mergeCells count="51">
    <mergeCell ref="B25:B31"/>
    <mergeCell ref="C9:C11"/>
    <mergeCell ref="A58:A59"/>
    <mergeCell ref="B58:B59"/>
    <mergeCell ref="A23:A24"/>
    <mergeCell ref="C74:C78"/>
    <mergeCell ref="A57:I57"/>
    <mergeCell ref="B14:B17"/>
    <mergeCell ref="A18:A20"/>
    <mergeCell ref="B18:B20"/>
    <mergeCell ref="A25:A31"/>
    <mergeCell ref="B71:B72"/>
    <mergeCell ref="A50:A56"/>
    <mergeCell ref="A33:A35"/>
    <mergeCell ref="B9:B11"/>
    <mergeCell ref="D9:D11"/>
    <mergeCell ref="E9:E10"/>
    <mergeCell ref="A12:A13"/>
    <mergeCell ref="B12:B13"/>
    <mergeCell ref="A21:A22"/>
    <mergeCell ref="A9:A11"/>
    <mergeCell ref="B60:B62"/>
    <mergeCell ref="B21:B22"/>
    <mergeCell ref="A63:A64"/>
    <mergeCell ref="F9:F10"/>
    <mergeCell ref="A71:A72"/>
    <mergeCell ref="A1:I5"/>
    <mergeCell ref="A6:I8"/>
    <mergeCell ref="B44:B45"/>
    <mergeCell ref="A47:A49"/>
    <mergeCell ref="B47:B49"/>
    <mergeCell ref="A65:A66"/>
    <mergeCell ref="A60:A62"/>
    <mergeCell ref="B65:B66"/>
    <mergeCell ref="B33:B35"/>
    <mergeCell ref="A85:I89"/>
    <mergeCell ref="A36:A43"/>
    <mergeCell ref="B36:B43"/>
    <mergeCell ref="A81:I82"/>
    <mergeCell ref="A74:A78"/>
    <mergeCell ref="B74:B78"/>
    <mergeCell ref="A83:I84"/>
    <mergeCell ref="A44:A45"/>
    <mergeCell ref="B63:B64"/>
    <mergeCell ref="H9:H10"/>
    <mergeCell ref="I9:I10"/>
    <mergeCell ref="A67:A70"/>
    <mergeCell ref="B67:B70"/>
    <mergeCell ref="B50:B56"/>
    <mergeCell ref="B23:B24"/>
    <mergeCell ref="A14:A17"/>
  </mergeCells>
  <printOptions/>
  <pageMargins left="0.35" right="0.29" top="0.38" bottom="0.58" header="0.39" footer="0.5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29.140625" style="0" customWidth="1"/>
    <col min="2" max="2" width="21.8515625" style="0" customWidth="1"/>
  </cols>
  <sheetData>
    <row r="1" spans="1:2" ht="15.75">
      <c r="A1" s="150" t="s">
        <v>1</v>
      </c>
      <c r="B1" s="55" t="s">
        <v>56</v>
      </c>
    </row>
    <row r="2" spans="1:2" ht="32.25" thickBot="1">
      <c r="A2" s="169"/>
      <c r="B2" s="56" t="s">
        <v>57</v>
      </c>
    </row>
    <row r="3" spans="1:2" ht="16.5" thickBot="1">
      <c r="A3" s="151"/>
      <c r="B3" s="46" t="s">
        <v>59</v>
      </c>
    </row>
    <row r="4" spans="1:2" ht="16.5" thickBot="1">
      <c r="A4" s="22" t="s">
        <v>19</v>
      </c>
      <c r="B4" s="23" t="e">
        <f>SUM(#REF!+#REF!+#REF!+B5+#REF!+#REF!+#REF!)</f>
        <v>#REF!</v>
      </c>
    </row>
    <row r="5" spans="1:2" ht="31.5" customHeight="1" thickBot="1">
      <c r="A5" s="30" t="s">
        <v>65</v>
      </c>
      <c r="B5" s="31">
        <v>200000</v>
      </c>
    </row>
    <row r="6" spans="1:2" ht="18" customHeight="1" thickBot="1">
      <c r="A6" s="22" t="s">
        <v>25</v>
      </c>
      <c r="B6" s="23" t="e">
        <f>SUM(B7+#REF!)</f>
        <v>#REF!</v>
      </c>
    </row>
    <row r="7" spans="1:2" ht="51.75" customHeight="1" thickBot="1">
      <c r="A7" s="26" t="s">
        <v>66</v>
      </c>
      <c r="B7" s="27">
        <v>200000</v>
      </c>
    </row>
    <row r="8" spans="1:2" ht="16.5" thickBot="1">
      <c r="A8" s="22" t="s">
        <v>28</v>
      </c>
      <c r="B8" s="23" t="e">
        <f>SUM(#REF!+#REF!)</f>
        <v>#REF!</v>
      </c>
    </row>
    <row r="9" spans="1:2" ht="16.5" thickBot="1">
      <c r="A9" s="22" t="s">
        <v>30</v>
      </c>
      <c r="B9" s="23" t="e">
        <f>SUM(#REF!+#REF!+#REF!+B10+#REF!+#REF!)</f>
        <v>#REF!</v>
      </c>
    </row>
    <row r="10" spans="1:2" ht="16.5" thickBot="1">
      <c r="A10" s="30" t="s">
        <v>31</v>
      </c>
      <c r="B10" s="31">
        <v>100000</v>
      </c>
    </row>
    <row r="11" spans="1:2" ht="16.5" thickBot="1">
      <c r="A11" s="22" t="s">
        <v>33</v>
      </c>
      <c r="B11" s="23" t="e">
        <f>SUM(#REF!+#REF!)</f>
        <v>#REF!</v>
      </c>
    </row>
    <row r="12" spans="1:2" ht="16.5" thickBot="1">
      <c r="A12" s="33" t="s">
        <v>45</v>
      </c>
      <c r="B12" s="34" t="e">
        <f>SUM(#REF!+#REF!+#REF!+#REF!+#REF!+#REF!+#REF!+B4+B6+B8+B9+B11+#REF!+#REF!+#REF!)</f>
        <v>#REF!</v>
      </c>
    </row>
  </sheetData>
  <sheetProtection/>
  <mergeCells count="1">
    <mergeCell ref="A1:A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Vladana</dc:creator>
  <cp:keywords/>
  <dc:description/>
  <cp:lastModifiedBy>Vladana</cp:lastModifiedBy>
  <cp:lastPrinted>2014-12-30T13:04:01Z</cp:lastPrinted>
  <dcterms:created xsi:type="dcterms:W3CDTF">2013-10-30T09:41:09Z</dcterms:created>
  <dcterms:modified xsi:type="dcterms:W3CDTF">2014-12-30T13:04:08Z</dcterms:modified>
  <cp:category/>
  <cp:version/>
  <cp:contentType/>
  <cp:contentStatus/>
</cp:coreProperties>
</file>